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PPI\PPI_2018\1-1 Contratos Predoctorales\"/>
    </mc:Choice>
  </mc:AlternateContent>
  <bookViews>
    <workbookView xWindow="0" yWindow="0" windowWidth="28770" windowHeight="4800"/>
  </bookViews>
  <sheets>
    <sheet name="provisional" sheetId="1" r:id="rId1"/>
  </sheets>
  <definedNames>
    <definedName name="Print_Area" localSheetId="0">provisional!$B$1:$AR$8</definedName>
  </definedNames>
  <calcPr calcId="162913"/>
</workbook>
</file>

<file path=xl/calcChain.xml><?xml version="1.0" encoding="utf-8"?>
<calcChain xmlns="http://schemas.openxmlformats.org/spreadsheetml/2006/main">
  <c r="L8" i="1" l="1"/>
  <c r="L7" i="1" l="1"/>
  <c r="U7" i="1"/>
  <c r="AA7" i="1"/>
  <c r="AG7" i="1"/>
  <c r="AL7" i="1"/>
  <c r="AQ7" i="1"/>
  <c r="AT7" i="1"/>
  <c r="AR7" i="1" l="1"/>
  <c r="AU7" i="1" s="1"/>
  <c r="L26" i="1"/>
  <c r="U26" i="1"/>
  <c r="AA26" i="1"/>
  <c r="AG26" i="1"/>
  <c r="AL26" i="1"/>
  <c r="AQ26" i="1"/>
  <c r="AT26" i="1"/>
  <c r="AR26" i="1" l="1"/>
  <c r="AU26" i="1" s="1"/>
  <c r="AA21" i="1"/>
  <c r="AA14" i="1"/>
  <c r="AA6" i="1"/>
  <c r="AA11" i="1"/>
  <c r="AA15" i="1"/>
  <c r="AA5" i="1"/>
  <c r="AA18" i="1"/>
  <c r="AA25" i="1"/>
  <c r="AA23" i="1"/>
  <c r="AA13" i="1"/>
  <c r="AA16" i="1"/>
  <c r="AA19" i="1"/>
  <c r="AA10" i="1"/>
  <c r="AA9" i="1"/>
  <c r="AA8" i="1"/>
  <c r="AA20" i="1"/>
  <c r="AA22" i="1"/>
  <c r="AA17" i="1"/>
  <c r="AA24" i="1"/>
  <c r="AA12" i="1"/>
  <c r="L16" i="1" l="1"/>
  <c r="L19" i="1"/>
  <c r="L10" i="1"/>
  <c r="L9" i="1"/>
  <c r="L21" i="1"/>
  <c r="L14" i="1"/>
  <c r="L6" i="1"/>
  <c r="L11" i="1"/>
  <c r="L15" i="1"/>
  <c r="U16" i="1"/>
  <c r="U19" i="1"/>
  <c r="U10" i="1"/>
  <c r="U9" i="1"/>
  <c r="U8" i="1"/>
  <c r="U21" i="1"/>
  <c r="U14" i="1"/>
  <c r="U6" i="1"/>
  <c r="U11" i="1"/>
  <c r="U15" i="1"/>
  <c r="AG16" i="1"/>
  <c r="AG19" i="1"/>
  <c r="AG10" i="1"/>
  <c r="AG9" i="1"/>
  <c r="AG8" i="1"/>
  <c r="AG21" i="1"/>
  <c r="AG14" i="1"/>
  <c r="AG6" i="1"/>
  <c r="AG11" i="1"/>
  <c r="AG15" i="1"/>
  <c r="AL16" i="1"/>
  <c r="AL19" i="1"/>
  <c r="AL10" i="1"/>
  <c r="AL9" i="1"/>
  <c r="AL8" i="1"/>
  <c r="AL21" i="1"/>
  <c r="AL14" i="1"/>
  <c r="AL6" i="1"/>
  <c r="AL11" i="1"/>
  <c r="AL15" i="1"/>
  <c r="AQ16" i="1"/>
  <c r="AQ19" i="1"/>
  <c r="AQ10" i="1"/>
  <c r="AQ9" i="1"/>
  <c r="AQ8" i="1"/>
  <c r="AQ21" i="1"/>
  <c r="AQ14" i="1"/>
  <c r="AQ6" i="1"/>
  <c r="AQ11" i="1"/>
  <c r="AQ15" i="1"/>
  <c r="AT16" i="1"/>
  <c r="AT19" i="1"/>
  <c r="AT10" i="1"/>
  <c r="AT9" i="1"/>
  <c r="AT8" i="1"/>
  <c r="AT21" i="1"/>
  <c r="AT14" i="1"/>
  <c r="AT6" i="1"/>
  <c r="AT11" i="1"/>
  <c r="AT15" i="1"/>
  <c r="L5" i="1"/>
  <c r="L20" i="1"/>
  <c r="L22" i="1"/>
  <c r="L17" i="1"/>
  <c r="U5" i="1"/>
  <c r="U20" i="1"/>
  <c r="U22" i="1"/>
  <c r="U17" i="1"/>
  <c r="AG5" i="1"/>
  <c r="AG20" i="1"/>
  <c r="AG22" i="1"/>
  <c r="AG17" i="1"/>
  <c r="AL5" i="1"/>
  <c r="AL20" i="1"/>
  <c r="AL22" i="1"/>
  <c r="AL17" i="1"/>
  <c r="AQ5" i="1"/>
  <c r="AQ20" i="1"/>
  <c r="AQ22" i="1"/>
  <c r="AQ17" i="1"/>
  <c r="AT5" i="1"/>
  <c r="AT20" i="1"/>
  <c r="AT22" i="1"/>
  <c r="AT17" i="1"/>
  <c r="L24" i="1"/>
  <c r="U24" i="1"/>
  <c r="AG24" i="1"/>
  <c r="AL24" i="1"/>
  <c r="AQ24" i="1"/>
  <c r="AT24" i="1"/>
  <c r="L12" i="1"/>
  <c r="U12" i="1"/>
  <c r="AG12" i="1"/>
  <c r="AL12" i="1"/>
  <c r="AQ12" i="1"/>
  <c r="AT12" i="1"/>
  <c r="AR5" i="1" l="1"/>
  <c r="AU5" i="1" s="1"/>
  <c r="AR9" i="1"/>
  <c r="AU9" i="1" s="1"/>
  <c r="AR24" i="1"/>
  <c r="AU24" i="1" s="1"/>
  <c r="AR22" i="1"/>
  <c r="AU22" i="1" s="1"/>
  <c r="AR17" i="1"/>
  <c r="AU17" i="1" s="1"/>
  <c r="AR11" i="1"/>
  <c r="AU11" i="1" s="1"/>
  <c r="AR14" i="1"/>
  <c r="AU14" i="1" s="1"/>
  <c r="AR20" i="1"/>
  <c r="AU20" i="1" s="1"/>
  <c r="AR15" i="1"/>
  <c r="AU15" i="1" s="1"/>
  <c r="AR21" i="1"/>
  <c r="AU21" i="1" s="1"/>
  <c r="AR6" i="1"/>
  <c r="AU6" i="1" s="1"/>
  <c r="AR8" i="1"/>
  <c r="AU8" i="1" s="1"/>
  <c r="AR10" i="1"/>
  <c r="AU10" i="1" s="1"/>
  <c r="AR19" i="1"/>
  <c r="AU19" i="1" s="1"/>
  <c r="AR16" i="1"/>
  <c r="AU16" i="1" s="1"/>
  <c r="AR12" i="1"/>
  <c r="AU12" i="1" s="1"/>
  <c r="AT18" i="1" l="1"/>
  <c r="AT25" i="1"/>
  <c r="AT23" i="1"/>
  <c r="AT13" i="1"/>
  <c r="L18" i="1" l="1"/>
  <c r="L25" i="1"/>
  <c r="L23" i="1"/>
  <c r="L13" i="1"/>
  <c r="AQ18" i="1" l="1"/>
  <c r="AQ25" i="1"/>
  <c r="AQ23" i="1"/>
  <c r="AQ13" i="1"/>
  <c r="AL18" i="1"/>
  <c r="AL25" i="1"/>
  <c r="AL23" i="1"/>
  <c r="AL13" i="1"/>
  <c r="AG18" i="1"/>
  <c r="AG25" i="1"/>
  <c r="AG23" i="1"/>
  <c r="AG13" i="1"/>
  <c r="U18" i="1"/>
  <c r="U25" i="1"/>
  <c r="U23" i="1"/>
  <c r="U13" i="1"/>
  <c r="AR25" i="1" l="1"/>
  <c r="AU25" i="1" s="1"/>
  <c r="AR18" i="1"/>
  <c r="AU18" i="1" s="1"/>
  <c r="AR13" i="1"/>
  <c r="AU13" i="1" s="1"/>
  <c r="AR23" i="1"/>
  <c r="AU23" i="1" s="1"/>
</calcChain>
</file>

<file path=xl/sharedStrings.xml><?xml version="1.0" encoding="utf-8"?>
<sst xmlns="http://schemas.openxmlformats.org/spreadsheetml/2006/main" count="253" uniqueCount="191">
  <si>
    <t>DIRECTOR</t>
  </si>
  <si>
    <t xml:space="preserve"> PUNTUACIÓN TOTAL</t>
  </si>
  <si>
    <t>1.- EXP. ACADÉMICO</t>
  </si>
  <si>
    <t>4.- B2 O EQUIVALENTE</t>
  </si>
  <si>
    <t>Comunicaciones a congresos</t>
  </si>
  <si>
    <t>Total Ac. Invest.</t>
  </si>
  <si>
    <t>DNI</t>
  </si>
  <si>
    <t>Libros A</t>
  </si>
  <si>
    <t>Libros B</t>
  </si>
  <si>
    <t>Libros C</t>
  </si>
  <si>
    <t>Libros D</t>
  </si>
  <si>
    <t>Libros E</t>
  </si>
  <si>
    <t>TOTAL LIBROS</t>
  </si>
  <si>
    <t>Cap. Libros A</t>
  </si>
  <si>
    <t>Cap. Libros B</t>
  </si>
  <si>
    <t>Cap. Libros C</t>
  </si>
  <si>
    <t>Cap. Libros D</t>
  </si>
  <si>
    <t>Cap. Libros E</t>
  </si>
  <si>
    <t>TOTAL CAP. LIBROS</t>
  </si>
  <si>
    <t>TOTAL ARTÍCULOS</t>
  </si>
  <si>
    <t>Artículos A</t>
  </si>
  <si>
    <t>Artículos B</t>
  </si>
  <si>
    <t>Artículos C</t>
  </si>
  <si>
    <t>Artículos D</t>
  </si>
  <si>
    <t>Artículos E</t>
  </si>
  <si>
    <t>Actas de congreso B</t>
  </si>
  <si>
    <t>Actas de congreso C</t>
  </si>
  <si>
    <t>Actas de congreso D</t>
  </si>
  <si>
    <t>Actas de congreso E</t>
  </si>
  <si>
    <t>TOTAL ACTAS DE CONGRESO</t>
  </si>
  <si>
    <t>Comun. congreso B</t>
  </si>
  <si>
    <t>Comun. congreso C</t>
  </si>
  <si>
    <t>Comun. congreso D</t>
  </si>
  <si>
    <t>Comun. congreso E</t>
  </si>
  <si>
    <t>-----</t>
  </si>
  <si>
    <t>------</t>
  </si>
  <si>
    <t>GRUPO PAIDI</t>
  </si>
  <si>
    <t>GRUPO DE ÁREA</t>
  </si>
  <si>
    <t>ÁMBITO</t>
  </si>
  <si>
    <t>Exp. Académico x 30</t>
  </si>
  <si>
    <t>UNIVERSIDAD DE PROCEDENCIA</t>
  </si>
  <si>
    <t>TITULACIÓN</t>
  </si>
  <si>
    <t>2.-BECA COLABORACIÓN</t>
  </si>
  <si>
    <t>---------</t>
  </si>
  <si>
    <t>3.- PREMIO EXT. FIN DE ESTUDIOS</t>
  </si>
  <si>
    <t>5.- ACTIVIDAD INVESTIGADORA</t>
  </si>
  <si>
    <t>PUNTOS GRUPO PAIDI</t>
  </si>
  <si>
    <t>PUNTOS GRUPO PAIDI X 0,3 (MAX.= 5 PUNTOS)</t>
  </si>
  <si>
    <t>B.- MÉRITOS GRUPO INVESTIGACIÓN</t>
  </si>
  <si>
    <t>A.- MÉRITOS DEL CANDIDATO</t>
  </si>
  <si>
    <t>CALIFICACIÓN EN BASE 10</t>
  </si>
  <si>
    <t>SOLICITANTE APELLIDOS</t>
  </si>
  <si>
    <t>SOLICITANTE NOMBRE</t>
  </si>
  <si>
    <t>NOTA MEDIA TITULACIÓN 2017/2018</t>
  </si>
  <si>
    <t>77161059S</t>
  </si>
  <si>
    <t>Castillo Escamilla</t>
  </si>
  <si>
    <t>15426191E</t>
  </si>
  <si>
    <t>Domínguez Oller</t>
  </si>
  <si>
    <t>Y5718683T</t>
  </si>
  <si>
    <t>Duque Acevedo</t>
  </si>
  <si>
    <t>54122017G</t>
  </si>
  <si>
    <t>Espinosa Villegas</t>
  </si>
  <si>
    <t>76664962M</t>
  </si>
  <si>
    <t>Fernández García</t>
  </si>
  <si>
    <t>77167173B</t>
  </si>
  <si>
    <t>Garre García</t>
  </si>
  <si>
    <t>77159416M</t>
  </si>
  <si>
    <t>González Rodríguez</t>
  </si>
  <si>
    <t>76636002W</t>
  </si>
  <si>
    <t>López García</t>
  </si>
  <si>
    <t>26049482G</t>
  </si>
  <si>
    <t>López Villén</t>
  </si>
  <si>
    <t>77153265H</t>
  </si>
  <si>
    <t>Manzano León</t>
  </si>
  <si>
    <t>54142474Z</t>
  </si>
  <si>
    <t>Martín Fuentes</t>
  </si>
  <si>
    <t>76662131A</t>
  </si>
  <si>
    <t>Martínez Rosales</t>
  </si>
  <si>
    <t>77653056L</t>
  </si>
  <si>
    <t>Mhanna Mhanna</t>
  </si>
  <si>
    <t>53148401R</t>
  </si>
  <si>
    <t>Paterna Roda</t>
  </si>
  <si>
    <t>45606305-L</t>
  </si>
  <si>
    <t>Pérez Esteban</t>
  </si>
  <si>
    <t>23260130T</t>
  </si>
  <si>
    <t>Pérez Martínez</t>
  </si>
  <si>
    <t>75260660Z</t>
  </si>
  <si>
    <t>Rodríguez García</t>
  </si>
  <si>
    <t>45900809O</t>
  </si>
  <si>
    <t>Rodríguez Lozano</t>
  </si>
  <si>
    <t>76658052H</t>
  </si>
  <si>
    <t>Rodríguez Rodríguez</t>
  </si>
  <si>
    <t>45599947D</t>
  </si>
  <si>
    <t>Romero López</t>
  </si>
  <si>
    <t>75151286M</t>
  </si>
  <si>
    <t>Soler Ortiz</t>
  </si>
  <si>
    <t>77154493G</t>
  </si>
  <si>
    <t>Úbeda Sánchez</t>
  </si>
  <si>
    <t>Joaquín</t>
  </si>
  <si>
    <t>Juana Celia</t>
  </si>
  <si>
    <t>Mónica</t>
  </si>
  <si>
    <t>José Gabriel</t>
  </si>
  <si>
    <t>Sergio</t>
  </si>
  <si>
    <t>Mª del Mar</t>
  </si>
  <si>
    <t>Antonio</t>
  </si>
  <si>
    <t>Mª de las Nieves</t>
  </si>
  <si>
    <t>Antonia</t>
  </si>
  <si>
    <t>Ana</t>
  </si>
  <si>
    <t>Isabel</t>
  </si>
  <si>
    <t>Elena</t>
  </si>
  <si>
    <t>Eman</t>
  </si>
  <si>
    <t>Adrián</t>
  </si>
  <si>
    <t>Mª Dolores</t>
  </si>
  <si>
    <t>Dolores</t>
  </si>
  <si>
    <t>Mª del Carmen</t>
  </si>
  <si>
    <t>Borja</t>
  </si>
  <si>
    <t>María</t>
  </si>
  <si>
    <t>Agustín</t>
  </si>
  <si>
    <t>Manuel José</t>
  </si>
  <si>
    <t>Patricia</t>
  </si>
  <si>
    <t>Grado en Psicología</t>
  </si>
  <si>
    <t>Grado en Educación Infantil</t>
  </si>
  <si>
    <t>Ingeniero Ambiental</t>
  </si>
  <si>
    <t>Grado en Educación Primaria</t>
  </si>
  <si>
    <t>Grado en Estudios Ingleses</t>
  </si>
  <si>
    <t>Grado en Finanzas y Contabilidad</t>
  </si>
  <si>
    <t>Grado en Enfermería</t>
  </si>
  <si>
    <t>Grado en Educación Social</t>
  </si>
  <si>
    <t>Grado en Ciencias de la Actividad Física y del Deporte</t>
  </si>
  <si>
    <t>Grado en Filología Hispánica</t>
  </si>
  <si>
    <t xml:space="preserve">Grado en Ciencias Ambientales </t>
  </si>
  <si>
    <t>Grado en Humanidades</t>
  </si>
  <si>
    <t>Grado en Ingeniería Electrónica Industrial</t>
  </si>
  <si>
    <t>Cimadevilla Redondo, José Manuel</t>
  </si>
  <si>
    <t>HUM061</t>
  </si>
  <si>
    <t>D</t>
  </si>
  <si>
    <t>D1</t>
  </si>
  <si>
    <t>UAL</t>
  </si>
  <si>
    <t>Amo Sánchez-Fortún, Jose Manuel de</t>
  </si>
  <si>
    <t>HUM745</t>
  </si>
  <si>
    <t>D3</t>
  </si>
  <si>
    <t>TIC242</t>
  </si>
  <si>
    <t>A</t>
  </si>
  <si>
    <t>A3</t>
  </si>
  <si>
    <t>UNAD (Colombia)</t>
  </si>
  <si>
    <t>Torres Arriaza, José Antonio</t>
  </si>
  <si>
    <t>Roit, Christian</t>
  </si>
  <si>
    <t>SEJ524</t>
  </si>
  <si>
    <t>Ortells Rodríguez, Juan José</t>
  </si>
  <si>
    <t>HUM891</t>
  </si>
  <si>
    <t>Fernández Sánchez, José Francisco</t>
  </si>
  <si>
    <t>HUM807</t>
  </si>
  <si>
    <t>C</t>
  </si>
  <si>
    <t>C2</t>
  </si>
  <si>
    <t>Fernández Estévez, Maria de los Angeles</t>
  </si>
  <si>
    <t>Trinidad Segovia, Juan Evangelista</t>
  </si>
  <si>
    <t>SEJ296</t>
  </si>
  <si>
    <t>D2</t>
  </si>
  <si>
    <t>Alarcón Rodríguez, Raquel</t>
  </si>
  <si>
    <t>CTS411</t>
  </si>
  <si>
    <t>Álvarez Hernández, Joaquín Francisco</t>
  </si>
  <si>
    <t>HUM878</t>
  </si>
  <si>
    <t>HUM628</t>
  </si>
  <si>
    <t>García Artero, Enrique</t>
  </si>
  <si>
    <t>CTS1024</t>
  </si>
  <si>
    <t>Bañón Hernández, Antonio Miguel</t>
  </si>
  <si>
    <t>HUM852</t>
  </si>
  <si>
    <t>Muyor Rodríguez, José María</t>
  </si>
  <si>
    <t>Sicilia Camacho, Álvaro</t>
  </si>
  <si>
    <t>Ortíz Jiménez, Luis</t>
  </si>
  <si>
    <t>HUM782</t>
  </si>
  <si>
    <t>Navas Ocaña, María Isabel</t>
  </si>
  <si>
    <t>HUM667</t>
  </si>
  <si>
    <t>Granados Gámez, Genoveva</t>
  </si>
  <si>
    <t>CTS451</t>
  </si>
  <si>
    <t>Cantón Castilla, María Yolanda</t>
  </si>
  <si>
    <t>RNM927</t>
  </si>
  <si>
    <t>A1</t>
  </si>
  <si>
    <t>García Barroso, Fernando</t>
  </si>
  <si>
    <t>RNM346</t>
  </si>
  <si>
    <t>B</t>
  </si>
  <si>
    <t>B2</t>
  </si>
  <si>
    <t>Checa Olmos, Francisco</t>
  </si>
  <si>
    <t>HUM472</t>
  </si>
  <si>
    <t>C3</t>
  </si>
  <si>
    <t>Gazquez Parra, José Antonio</t>
  </si>
  <si>
    <t>TIC019</t>
  </si>
  <si>
    <t>A2</t>
  </si>
  <si>
    <t>Valles Calatrava, José Rafael</t>
  </si>
  <si>
    <t>HUM444</t>
  </si>
  <si>
    <t>RESOLUCIÓN PROVISIONAL CONTRATOS PREDOCTORALES DEL PLAN PROPIO DE INVESTIGACIÓN Y TRANSFERENCIA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</si>
</sst>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ZapfHumnst BT"/>
      <family val="2"/>
    </font>
    <font>
      <sz val="10"/>
      <name val="ZapfHumnst BT"/>
      <family val="2"/>
    </font>
    <font>
      <b/>
      <sz val="12"/>
      <name val="ZapfHumnst BT"/>
      <family val="2"/>
    </font>
    <font>
      <sz val="8"/>
      <name val="ZapfHumnst BT"/>
      <family val="2"/>
    </font>
    <font>
      <b/>
      <sz val="8"/>
      <name val="ZapfHumnst BT"/>
      <family val="2"/>
    </font>
    <font>
      <b/>
      <sz val="8"/>
      <color indexed="8"/>
      <name val="ZapfHumnst BT"/>
      <family val="2"/>
    </font>
    <font>
      <b/>
      <sz val="8"/>
      <color indexed="10"/>
      <name val="ZapfHumnst BT"/>
      <family val="2"/>
    </font>
    <font>
      <b/>
      <sz val="10"/>
      <name val="ZapfHumnst BT"/>
      <family val="2"/>
    </font>
    <font>
      <sz val="8"/>
      <name val="ZapfHumnst BT"/>
      <family val="2"/>
    </font>
    <font>
      <sz val="8"/>
      <color theme="1"/>
      <name val="ZapfHumnst BT"/>
      <family val="2"/>
    </font>
    <font>
      <sz val="8"/>
      <color rgb="FFFF0000"/>
      <name val="ZapfHumnst B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wrapText="1"/>
    </xf>
    <xf numFmtId="2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2" fontId="4" fillId="0" borderId="4" xfId="1" quotePrefix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0" xfId="1" applyFont="1" applyFill="1" applyAlignment="1">
      <alignment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numFmt numFmtId="164" formatCode="0.0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ZapfHumnst BT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ZapfHumnst B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3" displayName="Tabla3" ref="A4:AU26" totalsRowShown="0" headerRowDxfId="51" dataDxfId="49" headerRowBorderDxfId="50" tableBorderDxfId="48" totalsRowBorderDxfId="47" headerRowCellStyle="Normal 3" dataCellStyle="Normal 3">
  <autoFilter ref="A4:AU26"/>
  <sortState ref="A5:AU26">
    <sortCondition ref="F4:F26"/>
  </sortState>
  <tableColumns count="47">
    <tableColumn id="1" name="DNI" dataDxfId="46" dataCellStyle="Normal 3"/>
    <tableColumn id="2" name="SOLICITANTE APELLIDOS" dataDxfId="45" dataCellStyle="Normal 3"/>
    <tableColumn id="8" name="SOLICITANTE NOMBRE" dataDxfId="44" dataCellStyle="Normal 3"/>
    <tableColumn id="3" name="DIRECTOR" dataDxfId="43" dataCellStyle="Normal 3"/>
    <tableColumn id="4" name="GRUPO PAIDI" dataDxfId="42" dataCellStyle="Normal 3"/>
    <tableColumn id="46" name="GRUPO DE ÁREA" dataDxfId="41" dataCellStyle="Normal 3"/>
    <tableColumn id="49" name="ÁMBITO" dataDxfId="40" dataCellStyle="Normal 3"/>
    <tableColumn id="48" name="TITULACIÓN" dataDxfId="39" dataCellStyle="Normal 3"/>
    <tableColumn id="45" name="UNIVERSIDAD DE PROCEDENCIA" dataDxfId="38" dataCellStyle="Normal 3"/>
    <tableColumn id="5" name="CALIFICACIÓN EN BASE 10" dataDxfId="37" dataCellStyle="Normal 3"/>
    <tableColumn id="47" name="NOTA MEDIA TITULACIÓN 2017/2018" dataDxfId="36" dataCellStyle="Normal 3"/>
    <tableColumn id="6" name="Exp. Académico x 30" dataDxfId="35" dataCellStyle="Normal 3">
      <calculatedColumnFormula>(J5/K5)*30</calculatedColumnFormula>
    </tableColumn>
    <tableColumn id="7" name="---------" dataDxfId="34" dataCellStyle="Normal 3"/>
    <tableColumn id="9" name="-----" dataDxfId="33" dataCellStyle="Normal 3"/>
    <tableColumn id="10" name="------" dataDxfId="32" dataCellStyle="Normal 3"/>
    <tableColumn id="14" name="Libros A" dataDxfId="31" dataCellStyle="Normal 3"/>
    <tableColumn id="15" name="Libros B" dataDxfId="30" dataCellStyle="Normal 3"/>
    <tableColumn id="16" name="Libros C" dataDxfId="29" dataCellStyle="Normal 3"/>
    <tableColumn id="17" name="Libros D" dataDxfId="28" dataCellStyle="Normal 3"/>
    <tableColumn id="18" name="Libros E" dataDxfId="27" dataCellStyle="Normal 3"/>
    <tableColumn id="19" name="TOTAL LIBROS" dataDxfId="26" dataCellStyle="Normal 3">
      <calculatedColumnFormula>P5*2+Q5*1.5+R5*1+S5*0.5+T5*0.125</calculatedColumnFormula>
    </tableColumn>
    <tableColumn id="20" name="Cap. Libros A" dataDxfId="25" dataCellStyle="Normal 3"/>
    <tableColumn id="21" name="Cap. Libros B" dataDxfId="24" dataCellStyle="Normal 3"/>
    <tableColumn id="22" name="Cap. Libros C" dataDxfId="23" dataCellStyle="Normal 3"/>
    <tableColumn id="23" name="Cap. Libros D" dataDxfId="22" dataCellStyle="Normal 3"/>
    <tableColumn id="24" name="Cap. Libros E" dataDxfId="21" dataCellStyle="Normal 3"/>
    <tableColumn id="25" name="TOTAL CAP. LIBROS" dataDxfId="20" dataCellStyle="Normal 3">
      <calculatedColumnFormula>V5*1.5+W5*1.125+X5*0.75+Y5*0.375+Z5*0.094</calculatedColumnFormula>
    </tableColumn>
    <tableColumn id="26" name="Artículos A" dataDxfId="19" dataCellStyle="Normal 3"/>
    <tableColumn id="27" name="Artículos B" dataDxfId="18" dataCellStyle="Normal 3"/>
    <tableColumn id="28" name="Artículos C" dataDxfId="17" dataCellStyle="Normal 3"/>
    <tableColumn id="29" name="Artículos D" dataDxfId="16" dataCellStyle="Normal 3"/>
    <tableColumn id="30" name="Artículos E" dataDxfId="15" dataCellStyle="Normal 3"/>
    <tableColumn id="31" name="TOTAL ARTÍCULOS" dataDxfId="14" dataCellStyle="Normal 3">
      <calculatedColumnFormula>AB5*1.5+AC5*1.125+AD5*0.75+AE5*0.375+AF5*0.094</calculatedColumnFormula>
    </tableColumn>
    <tableColumn id="32" name="Actas de congreso B" dataDxfId="13" dataCellStyle="Normal 3"/>
    <tableColumn id="33" name="Actas de congreso C" dataDxfId="12" dataCellStyle="Normal 3"/>
    <tableColumn id="34" name="Actas de congreso D" dataDxfId="11" dataCellStyle="Normal 3"/>
    <tableColumn id="35" name="Actas de congreso E" dataDxfId="10" dataCellStyle="Normal 3"/>
    <tableColumn id="36" name="TOTAL ACTAS DE CONGRESO" dataDxfId="9" dataCellStyle="Normal 3">
      <calculatedColumnFormula>AH5*0.6+AI5*0.4+AJ5*0.2+AK5*0.05</calculatedColumnFormula>
    </tableColumn>
    <tableColumn id="37" name="Comun. congreso B" dataDxfId="8" dataCellStyle="Normal 3"/>
    <tableColumn id="38" name="Comun. congreso C" dataDxfId="7" dataCellStyle="Normal 3"/>
    <tableColumn id="39" name="Comun. congreso D" dataDxfId="6" dataCellStyle="Normal 3"/>
    <tableColumn id="40" name="Comun. congreso E" dataDxfId="5" dataCellStyle="Normal 3"/>
    <tableColumn id="41" name="Comunicaciones a congresos" dataDxfId="4" dataCellStyle="Normal 3">
      <calculatedColumnFormula>AM5*0.3+AN5*0.2+AO5*0.1+AP5*0.025</calculatedColumnFormula>
    </tableColumn>
    <tableColumn id="42" name="Total Ac. Invest." dataDxfId="3" dataCellStyle="Normal 3">
      <calculatedColumnFormula>MIN(10,U5+AA5+AG5+AL5+AQ5)</calculatedColumnFormula>
    </tableColumn>
    <tableColumn id="50" name="PUNTOS GRUPO PAIDI" dataDxfId="2" dataCellStyle="Normal 3"/>
    <tableColumn id="51" name="PUNTOS GRUPO PAIDI X 0,3 (MAX.= 5 PUNTOS)" dataDxfId="1" dataCellStyle="Normal 3">
      <calculatedColumnFormula>MIN(5,AS5*0.3)</calculatedColumnFormula>
    </tableColumn>
    <tableColumn id="43" name=" PUNTUACIÓN TOTAL" dataDxfId="0" dataCellStyle="Normal 3">
      <calculatedColumnFormula>L5+M5+N5+O5+AR5+AT5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5" sqref="B5"/>
    </sheetView>
  </sheetViews>
  <sheetFormatPr baseColWidth="10" defaultRowHeight="11.25" x14ac:dyDescent="0.2"/>
  <cols>
    <col min="1" max="1" width="11.125" style="2" customWidth="1"/>
    <col min="2" max="2" width="15.75" style="2" customWidth="1"/>
    <col min="3" max="3" width="12.625" style="2" customWidth="1"/>
    <col min="4" max="4" width="21.125" style="2" customWidth="1"/>
    <col min="5" max="5" width="7" style="2" customWidth="1"/>
    <col min="6" max="6" width="7.375" style="2" customWidth="1"/>
    <col min="7" max="7" width="6.125" style="2" customWidth="1"/>
    <col min="8" max="8" width="26.75" style="1" customWidth="1"/>
    <col min="9" max="9" width="12.625" style="2" customWidth="1"/>
    <col min="10" max="10" width="12.25" style="2" customWidth="1"/>
    <col min="11" max="11" width="17.875" style="2" customWidth="1"/>
    <col min="12" max="12" width="15.375" style="2" customWidth="1"/>
    <col min="13" max="13" width="15.875" style="2" customWidth="1"/>
    <col min="14" max="14" width="13.5" style="2" customWidth="1"/>
    <col min="15" max="15" width="12.875" style="2" customWidth="1"/>
    <col min="16" max="17" width="7.75" style="2" customWidth="1"/>
    <col min="18" max="19" width="7.875" style="2" customWidth="1"/>
    <col min="20" max="20" width="7.625" style="2" customWidth="1"/>
    <col min="21" max="21" width="12.25" style="2" customWidth="1"/>
    <col min="22" max="26" width="10.625" style="2" customWidth="1"/>
    <col min="27" max="27" width="9.625" style="2" customWidth="1"/>
    <col min="28" max="29" width="9.5" style="2" customWidth="1"/>
    <col min="30" max="31" width="9.625" style="2" customWidth="1"/>
    <col min="32" max="32" width="9.375" style="2" customWidth="1"/>
    <col min="33" max="33" width="15.25" style="2" customWidth="1"/>
    <col min="34" max="37" width="10.625" style="2" customWidth="1"/>
    <col min="38" max="38" width="13.625" style="2" customWidth="1"/>
    <col min="39" max="42" width="10.625" style="2" customWidth="1"/>
    <col min="43" max="43" width="12.25" style="2" customWidth="1"/>
    <col min="44" max="45" width="12.875" style="2" customWidth="1"/>
    <col min="46" max="46" width="16.625" style="2" customWidth="1"/>
    <col min="47" max="47" width="14.75" style="2" customWidth="1"/>
    <col min="48" max="285" width="11" style="2"/>
    <col min="286" max="286" width="17.375" style="2" customWidth="1"/>
    <col min="287" max="287" width="6.125" style="2" customWidth="1"/>
    <col min="288" max="288" width="14.625" style="2" customWidth="1"/>
    <col min="289" max="289" width="8.25" style="2" customWidth="1"/>
    <col min="290" max="290" width="7.75" style="2" customWidth="1"/>
    <col min="291" max="291" width="9" style="2" customWidth="1"/>
    <col min="292" max="292" width="5.25" style="2" customWidth="1"/>
    <col min="293" max="293" width="5.75" style="2" customWidth="1"/>
    <col min="294" max="294" width="6.25" style="2" customWidth="1"/>
    <col min="295" max="299" width="5.25" style="2" customWidth="1"/>
    <col min="300" max="300" width="6.5" style="2" customWidth="1"/>
    <col min="301" max="541" width="11" style="2"/>
    <col min="542" max="542" width="17.375" style="2" customWidth="1"/>
    <col min="543" max="543" width="6.125" style="2" customWidth="1"/>
    <col min="544" max="544" width="14.625" style="2" customWidth="1"/>
    <col min="545" max="545" width="8.25" style="2" customWidth="1"/>
    <col min="546" max="546" width="7.75" style="2" customWidth="1"/>
    <col min="547" max="547" width="9" style="2" customWidth="1"/>
    <col min="548" max="548" width="5.25" style="2" customWidth="1"/>
    <col min="549" max="549" width="5.75" style="2" customWidth="1"/>
    <col min="550" max="550" width="6.25" style="2" customWidth="1"/>
    <col min="551" max="555" width="5.25" style="2" customWidth="1"/>
    <col min="556" max="556" width="6.5" style="2" customWidth="1"/>
    <col min="557" max="797" width="11" style="2"/>
    <col min="798" max="798" width="17.375" style="2" customWidth="1"/>
    <col min="799" max="799" width="6.125" style="2" customWidth="1"/>
    <col min="800" max="800" width="14.625" style="2" customWidth="1"/>
    <col min="801" max="801" width="8.25" style="2" customWidth="1"/>
    <col min="802" max="802" width="7.75" style="2" customWidth="1"/>
    <col min="803" max="803" width="9" style="2" customWidth="1"/>
    <col min="804" max="804" width="5.25" style="2" customWidth="1"/>
    <col min="805" max="805" width="5.75" style="2" customWidth="1"/>
    <col min="806" max="806" width="6.25" style="2" customWidth="1"/>
    <col min="807" max="811" width="5.25" style="2" customWidth="1"/>
    <col min="812" max="812" width="6.5" style="2" customWidth="1"/>
    <col min="813" max="1053" width="11" style="2"/>
    <col min="1054" max="1054" width="17.375" style="2" customWidth="1"/>
    <col min="1055" max="1055" width="6.125" style="2" customWidth="1"/>
    <col min="1056" max="1056" width="14.625" style="2" customWidth="1"/>
    <col min="1057" max="1057" width="8.25" style="2" customWidth="1"/>
    <col min="1058" max="1058" width="7.75" style="2" customWidth="1"/>
    <col min="1059" max="1059" width="9" style="2" customWidth="1"/>
    <col min="1060" max="1060" width="5.25" style="2" customWidth="1"/>
    <col min="1061" max="1061" width="5.75" style="2" customWidth="1"/>
    <col min="1062" max="1062" width="6.25" style="2" customWidth="1"/>
    <col min="1063" max="1067" width="5.25" style="2" customWidth="1"/>
    <col min="1068" max="1068" width="6.5" style="2" customWidth="1"/>
    <col min="1069" max="1309" width="11" style="2"/>
    <col min="1310" max="1310" width="17.375" style="2" customWidth="1"/>
    <col min="1311" max="1311" width="6.125" style="2" customWidth="1"/>
    <col min="1312" max="1312" width="14.625" style="2" customWidth="1"/>
    <col min="1313" max="1313" width="8.25" style="2" customWidth="1"/>
    <col min="1314" max="1314" width="7.75" style="2" customWidth="1"/>
    <col min="1315" max="1315" width="9" style="2" customWidth="1"/>
    <col min="1316" max="1316" width="5.25" style="2" customWidth="1"/>
    <col min="1317" max="1317" width="5.75" style="2" customWidth="1"/>
    <col min="1318" max="1318" width="6.25" style="2" customWidth="1"/>
    <col min="1319" max="1323" width="5.25" style="2" customWidth="1"/>
    <col min="1324" max="1324" width="6.5" style="2" customWidth="1"/>
    <col min="1325" max="1565" width="11" style="2"/>
    <col min="1566" max="1566" width="17.375" style="2" customWidth="1"/>
    <col min="1567" max="1567" width="6.125" style="2" customWidth="1"/>
    <col min="1568" max="1568" width="14.625" style="2" customWidth="1"/>
    <col min="1569" max="1569" width="8.25" style="2" customWidth="1"/>
    <col min="1570" max="1570" width="7.75" style="2" customWidth="1"/>
    <col min="1571" max="1571" width="9" style="2" customWidth="1"/>
    <col min="1572" max="1572" width="5.25" style="2" customWidth="1"/>
    <col min="1573" max="1573" width="5.75" style="2" customWidth="1"/>
    <col min="1574" max="1574" width="6.25" style="2" customWidth="1"/>
    <col min="1575" max="1579" width="5.25" style="2" customWidth="1"/>
    <col min="1580" max="1580" width="6.5" style="2" customWidth="1"/>
    <col min="1581" max="1821" width="11" style="2"/>
    <col min="1822" max="1822" width="17.375" style="2" customWidth="1"/>
    <col min="1823" max="1823" width="6.125" style="2" customWidth="1"/>
    <col min="1824" max="1824" width="14.625" style="2" customWidth="1"/>
    <col min="1825" max="1825" width="8.25" style="2" customWidth="1"/>
    <col min="1826" max="1826" width="7.75" style="2" customWidth="1"/>
    <col min="1827" max="1827" width="9" style="2" customWidth="1"/>
    <col min="1828" max="1828" width="5.25" style="2" customWidth="1"/>
    <col min="1829" max="1829" width="5.75" style="2" customWidth="1"/>
    <col min="1830" max="1830" width="6.25" style="2" customWidth="1"/>
    <col min="1831" max="1835" width="5.25" style="2" customWidth="1"/>
    <col min="1836" max="1836" width="6.5" style="2" customWidth="1"/>
    <col min="1837" max="2077" width="11" style="2"/>
    <col min="2078" max="2078" width="17.375" style="2" customWidth="1"/>
    <col min="2079" max="2079" width="6.125" style="2" customWidth="1"/>
    <col min="2080" max="2080" width="14.625" style="2" customWidth="1"/>
    <col min="2081" max="2081" width="8.25" style="2" customWidth="1"/>
    <col min="2082" max="2082" width="7.75" style="2" customWidth="1"/>
    <col min="2083" max="2083" width="9" style="2" customWidth="1"/>
    <col min="2084" max="2084" width="5.25" style="2" customWidth="1"/>
    <col min="2085" max="2085" width="5.75" style="2" customWidth="1"/>
    <col min="2086" max="2086" width="6.25" style="2" customWidth="1"/>
    <col min="2087" max="2091" width="5.25" style="2" customWidth="1"/>
    <col min="2092" max="2092" width="6.5" style="2" customWidth="1"/>
    <col min="2093" max="2333" width="11" style="2"/>
    <col min="2334" max="2334" width="17.375" style="2" customWidth="1"/>
    <col min="2335" max="2335" width="6.125" style="2" customWidth="1"/>
    <col min="2336" max="2336" width="14.625" style="2" customWidth="1"/>
    <col min="2337" max="2337" width="8.25" style="2" customWidth="1"/>
    <col min="2338" max="2338" width="7.75" style="2" customWidth="1"/>
    <col min="2339" max="2339" width="9" style="2" customWidth="1"/>
    <col min="2340" max="2340" width="5.25" style="2" customWidth="1"/>
    <col min="2341" max="2341" width="5.75" style="2" customWidth="1"/>
    <col min="2342" max="2342" width="6.25" style="2" customWidth="1"/>
    <col min="2343" max="2347" width="5.25" style="2" customWidth="1"/>
    <col min="2348" max="2348" width="6.5" style="2" customWidth="1"/>
    <col min="2349" max="2589" width="11" style="2"/>
    <col min="2590" max="2590" width="17.375" style="2" customWidth="1"/>
    <col min="2591" max="2591" width="6.125" style="2" customWidth="1"/>
    <col min="2592" max="2592" width="14.625" style="2" customWidth="1"/>
    <col min="2593" max="2593" width="8.25" style="2" customWidth="1"/>
    <col min="2594" max="2594" width="7.75" style="2" customWidth="1"/>
    <col min="2595" max="2595" width="9" style="2" customWidth="1"/>
    <col min="2596" max="2596" width="5.25" style="2" customWidth="1"/>
    <col min="2597" max="2597" width="5.75" style="2" customWidth="1"/>
    <col min="2598" max="2598" width="6.25" style="2" customWidth="1"/>
    <col min="2599" max="2603" width="5.25" style="2" customWidth="1"/>
    <col min="2604" max="2604" width="6.5" style="2" customWidth="1"/>
    <col min="2605" max="2845" width="11" style="2"/>
    <col min="2846" max="2846" width="17.375" style="2" customWidth="1"/>
    <col min="2847" max="2847" width="6.125" style="2" customWidth="1"/>
    <col min="2848" max="2848" width="14.625" style="2" customWidth="1"/>
    <col min="2849" max="2849" width="8.25" style="2" customWidth="1"/>
    <col min="2850" max="2850" width="7.75" style="2" customWidth="1"/>
    <col min="2851" max="2851" width="9" style="2" customWidth="1"/>
    <col min="2852" max="2852" width="5.25" style="2" customWidth="1"/>
    <col min="2853" max="2853" width="5.75" style="2" customWidth="1"/>
    <col min="2854" max="2854" width="6.25" style="2" customWidth="1"/>
    <col min="2855" max="2859" width="5.25" style="2" customWidth="1"/>
    <col min="2860" max="2860" width="6.5" style="2" customWidth="1"/>
    <col min="2861" max="3101" width="11" style="2"/>
    <col min="3102" max="3102" width="17.375" style="2" customWidth="1"/>
    <col min="3103" max="3103" width="6.125" style="2" customWidth="1"/>
    <col min="3104" max="3104" width="14.625" style="2" customWidth="1"/>
    <col min="3105" max="3105" width="8.25" style="2" customWidth="1"/>
    <col min="3106" max="3106" width="7.75" style="2" customWidth="1"/>
    <col min="3107" max="3107" width="9" style="2" customWidth="1"/>
    <col min="3108" max="3108" width="5.25" style="2" customWidth="1"/>
    <col min="3109" max="3109" width="5.75" style="2" customWidth="1"/>
    <col min="3110" max="3110" width="6.25" style="2" customWidth="1"/>
    <col min="3111" max="3115" width="5.25" style="2" customWidth="1"/>
    <col min="3116" max="3116" width="6.5" style="2" customWidth="1"/>
    <col min="3117" max="3357" width="11" style="2"/>
    <col min="3358" max="3358" width="17.375" style="2" customWidth="1"/>
    <col min="3359" max="3359" width="6.125" style="2" customWidth="1"/>
    <col min="3360" max="3360" width="14.625" style="2" customWidth="1"/>
    <col min="3361" max="3361" width="8.25" style="2" customWidth="1"/>
    <col min="3362" max="3362" width="7.75" style="2" customWidth="1"/>
    <col min="3363" max="3363" width="9" style="2" customWidth="1"/>
    <col min="3364" max="3364" width="5.25" style="2" customWidth="1"/>
    <col min="3365" max="3365" width="5.75" style="2" customWidth="1"/>
    <col min="3366" max="3366" width="6.25" style="2" customWidth="1"/>
    <col min="3367" max="3371" width="5.25" style="2" customWidth="1"/>
    <col min="3372" max="3372" width="6.5" style="2" customWidth="1"/>
    <col min="3373" max="3613" width="11" style="2"/>
    <col min="3614" max="3614" width="17.375" style="2" customWidth="1"/>
    <col min="3615" max="3615" width="6.125" style="2" customWidth="1"/>
    <col min="3616" max="3616" width="14.625" style="2" customWidth="1"/>
    <col min="3617" max="3617" width="8.25" style="2" customWidth="1"/>
    <col min="3618" max="3618" width="7.75" style="2" customWidth="1"/>
    <col min="3619" max="3619" width="9" style="2" customWidth="1"/>
    <col min="3620" max="3620" width="5.25" style="2" customWidth="1"/>
    <col min="3621" max="3621" width="5.75" style="2" customWidth="1"/>
    <col min="3622" max="3622" width="6.25" style="2" customWidth="1"/>
    <col min="3623" max="3627" width="5.25" style="2" customWidth="1"/>
    <col min="3628" max="3628" width="6.5" style="2" customWidth="1"/>
    <col min="3629" max="3869" width="11" style="2"/>
    <col min="3870" max="3870" width="17.375" style="2" customWidth="1"/>
    <col min="3871" max="3871" width="6.125" style="2" customWidth="1"/>
    <col min="3872" max="3872" width="14.625" style="2" customWidth="1"/>
    <col min="3873" max="3873" width="8.25" style="2" customWidth="1"/>
    <col min="3874" max="3874" width="7.75" style="2" customWidth="1"/>
    <col min="3875" max="3875" width="9" style="2" customWidth="1"/>
    <col min="3876" max="3876" width="5.25" style="2" customWidth="1"/>
    <col min="3877" max="3877" width="5.75" style="2" customWidth="1"/>
    <col min="3878" max="3878" width="6.25" style="2" customWidth="1"/>
    <col min="3879" max="3883" width="5.25" style="2" customWidth="1"/>
    <col min="3884" max="3884" width="6.5" style="2" customWidth="1"/>
    <col min="3885" max="4125" width="11" style="2"/>
    <col min="4126" max="4126" width="17.375" style="2" customWidth="1"/>
    <col min="4127" max="4127" width="6.125" style="2" customWidth="1"/>
    <col min="4128" max="4128" width="14.625" style="2" customWidth="1"/>
    <col min="4129" max="4129" width="8.25" style="2" customWidth="1"/>
    <col min="4130" max="4130" width="7.75" style="2" customWidth="1"/>
    <col min="4131" max="4131" width="9" style="2" customWidth="1"/>
    <col min="4132" max="4132" width="5.25" style="2" customWidth="1"/>
    <col min="4133" max="4133" width="5.75" style="2" customWidth="1"/>
    <col min="4134" max="4134" width="6.25" style="2" customWidth="1"/>
    <col min="4135" max="4139" width="5.25" style="2" customWidth="1"/>
    <col min="4140" max="4140" width="6.5" style="2" customWidth="1"/>
    <col min="4141" max="4381" width="11" style="2"/>
    <col min="4382" max="4382" width="17.375" style="2" customWidth="1"/>
    <col min="4383" max="4383" width="6.125" style="2" customWidth="1"/>
    <col min="4384" max="4384" width="14.625" style="2" customWidth="1"/>
    <col min="4385" max="4385" width="8.25" style="2" customWidth="1"/>
    <col min="4386" max="4386" width="7.75" style="2" customWidth="1"/>
    <col min="4387" max="4387" width="9" style="2" customWidth="1"/>
    <col min="4388" max="4388" width="5.25" style="2" customWidth="1"/>
    <col min="4389" max="4389" width="5.75" style="2" customWidth="1"/>
    <col min="4390" max="4390" width="6.25" style="2" customWidth="1"/>
    <col min="4391" max="4395" width="5.25" style="2" customWidth="1"/>
    <col min="4396" max="4396" width="6.5" style="2" customWidth="1"/>
    <col min="4397" max="4637" width="11" style="2"/>
    <col min="4638" max="4638" width="17.375" style="2" customWidth="1"/>
    <col min="4639" max="4639" width="6.125" style="2" customWidth="1"/>
    <col min="4640" max="4640" width="14.625" style="2" customWidth="1"/>
    <col min="4641" max="4641" width="8.25" style="2" customWidth="1"/>
    <col min="4642" max="4642" width="7.75" style="2" customWidth="1"/>
    <col min="4643" max="4643" width="9" style="2" customWidth="1"/>
    <col min="4644" max="4644" width="5.25" style="2" customWidth="1"/>
    <col min="4645" max="4645" width="5.75" style="2" customWidth="1"/>
    <col min="4646" max="4646" width="6.25" style="2" customWidth="1"/>
    <col min="4647" max="4651" width="5.25" style="2" customWidth="1"/>
    <col min="4652" max="4652" width="6.5" style="2" customWidth="1"/>
    <col min="4653" max="4893" width="11" style="2"/>
    <col min="4894" max="4894" width="17.375" style="2" customWidth="1"/>
    <col min="4895" max="4895" width="6.125" style="2" customWidth="1"/>
    <col min="4896" max="4896" width="14.625" style="2" customWidth="1"/>
    <col min="4897" max="4897" width="8.25" style="2" customWidth="1"/>
    <col min="4898" max="4898" width="7.75" style="2" customWidth="1"/>
    <col min="4899" max="4899" width="9" style="2" customWidth="1"/>
    <col min="4900" max="4900" width="5.25" style="2" customWidth="1"/>
    <col min="4901" max="4901" width="5.75" style="2" customWidth="1"/>
    <col min="4902" max="4902" width="6.25" style="2" customWidth="1"/>
    <col min="4903" max="4907" width="5.25" style="2" customWidth="1"/>
    <col min="4908" max="4908" width="6.5" style="2" customWidth="1"/>
    <col min="4909" max="5149" width="11" style="2"/>
    <col min="5150" max="5150" width="17.375" style="2" customWidth="1"/>
    <col min="5151" max="5151" width="6.125" style="2" customWidth="1"/>
    <col min="5152" max="5152" width="14.625" style="2" customWidth="1"/>
    <col min="5153" max="5153" width="8.25" style="2" customWidth="1"/>
    <col min="5154" max="5154" width="7.75" style="2" customWidth="1"/>
    <col min="5155" max="5155" width="9" style="2" customWidth="1"/>
    <col min="5156" max="5156" width="5.25" style="2" customWidth="1"/>
    <col min="5157" max="5157" width="5.75" style="2" customWidth="1"/>
    <col min="5158" max="5158" width="6.25" style="2" customWidth="1"/>
    <col min="5159" max="5163" width="5.25" style="2" customWidth="1"/>
    <col min="5164" max="5164" width="6.5" style="2" customWidth="1"/>
    <col min="5165" max="5405" width="11" style="2"/>
    <col min="5406" max="5406" width="17.375" style="2" customWidth="1"/>
    <col min="5407" max="5407" width="6.125" style="2" customWidth="1"/>
    <col min="5408" max="5408" width="14.625" style="2" customWidth="1"/>
    <col min="5409" max="5409" width="8.25" style="2" customWidth="1"/>
    <col min="5410" max="5410" width="7.75" style="2" customWidth="1"/>
    <col min="5411" max="5411" width="9" style="2" customWidth="1"/>
    <col min="5412" max="5412" width="5.25" style="2" customWidth="1"/>
    <col min="5413" max="5413" width="5.75" style="2" customWidth="1"/>
    <col min="5414" max="5414" width="6.25" style="2" customWidth="1"/>
    <col min="5415" max="5419" width="5.25" style="2" customWidth="1"/>
    <col min="5420" max="5420" width="6.5" style="2" customWidth="1"/>
    <col min="5421" max="5661" width="11" style="2"/>
    <col min="5662" max="5662" width="17.375" style="2" customWidth="1"/>
    <col min="5663" max="5663" width="6.125" style="2" customWidth="1"/>
    <col min="5664" max="5664" width="14.625" style="2" customWidth="1"/>
    <col min="5665" max="5665" width="8.25" style="2" customWidth="1"/>
    <col min="5666" max="5666" width="7.75" style="2" customWidth="1"/>
    <col min="5667" max="5667" width="9" style="2" customWidth="1"/>
    <col min="5668" max="5668" width="5.25" style="2" customWidth="1"/>
    <col min="5669" max="5669" width="5.75" style="2" customWidth="1"/>
    <col min="5670" max="5670" width="6.25" style="2" customWidth="1"/>
    <col min="5671" max="5675" width="5.25" style="2" customWidth="1"/>
    <col min="5676" max="5676" width="6.5" style="2" customWidth="1"/>
    <col min="5677" max="5917" width="11" style="2"/>
    <col min="5918" max="5918" width="17.375" style="2" customWidth="1"/>
    <col min="5919" max="5919" width="6.125" style="2" customWidth="1"/>
    <col min="5920" max="5920" width="14.625" style="2" customWidth="1"/>
    <col min="5921" max="5921" width="8.25" style="2" customWidth="1"/>
    <col min="5922" max="5922" width="7.75" style="2" customWidth="1"/>
    <col min="5923" max="5923" width="9" style="2" customWidth="1"/>
    <col min="5924" max="5924" width="5.25" style="2" customWidth="1"/>
    <col min="5925" max="5925" width="5.75" style="2" customWidth="1"/>
    <col min="5926" max="5926" width="6.25" style="2" customWidth="1"/>
    <col min="5927" max="5931" width="5.25" style="2" customWidth="1"/>
    <col min="5932" max="5932" width="6.5" style="2" customWidth="1"/>
    <col min="5933" max="6173" width="11" style="2"/>
    <col min="6174" max="6174" width="17.375" style="2" customWidth="1"/>
    <col min="6175" max="6175" width="6.125" style="2" customWidth="1"/>
    <col min="6176" max="6176" width="14.625" style="2" customWidth="1"/>
    <col min="6177" max="6177" width="8.25" style="2" customWidth="1"/>
    <col min="6178" max="6178" width="7.75" style="2" customWidth="1"/>
    <col min="6179" max="6179" width="9" style="2" customWidth="1"/>
    <col min="6180" max="6180" width="5.25" style="2" customWidth="1"/>
    <col min="6181" max="6181" width="5.75" style="2" customWidth="1"/>
    <col min="6182" max="6182" width="6.25" style="2" customWidth="1"/>
    <col min="6183" max="6187" width="5.25" style="2" customWidth="1"/>
    <col min="6188" max="6188" width="6.5" style="2" customWidth="1"/>
    <col min="6189" max="6429" width="11" style="2"/>
    <col min="6430" max="6430" width="17.375" style="2" customWidth="1"/>
    <col min="6431" max="6431" width="6.125" style="2" customWidth="1"/>
    <col min="6432" max="6432" width="14.625" style="2" customWidth="1"/>
    <col min="6433" max="6433" width="8.25" style="2" customWidth="1"/>
    <col min="6434" max="6434" width="7.75" style="2" customWidth="1"/>
    <col min="6435" max="6435" width="9" style="2" customWidth="1"/>
    <col min="6436" max="6436" width="5.25" style="2" customWidth="1"/>
    <col min="6437" max="6437" width="5.75" style="2" customWidth="1"/>
    <col min="6438" max="6438" width="6.25" style="2" customWidth="1"/>
    <col min="6439" max="6443" width="5.25" style="2" customWidth="1"/>
    <col min="6444" max="6444" width="6.5" style="2" customWidth="1"/>
    <col min="6445" max="6685" width="11" style="2"/>
    <col min="6686" max="6686" width="17.375" style="2" customWidth="1"/>
    <col min="6687" max="6687" width="6.125" style="2" customWidth="1"/>
    <col min="6688" max="6688" width="14.625" style="2" customWidth="1"/>
    <col min="6689" max="6689" width="8.25" style="2" customWidth="1"/>
    <col min="6690" max="6690" width="7.75" style="2" customWidth="1"/>
    <col min="6691" max="6691" width="9" style="2" customWidth="1"/>
    <col min="6692" max="6692" width="5.25" style="2" customWidth="1"/>
    <col min="6693" max="6693" width="5.75" style="2" customWidth="1"/>
    <col min="6694" max="6694" width="6.25" style="2" customWidth="1"/>
    <col min="6695" max="6699" width="5.25" style="2" customWidth="1"/>
    <col min="6700" max="6700" width="6.5" style="2" customWidth="1"/>
    <col min="6701" max="6941" width="11" style="2"/>
    <col min="6942" max="6942" width="17.375" style="2" customWidth="1"/>
    <col min="6943" max="6943" width="6.125" style="2" customWidth="1"/>
    <col min="6944" max="6944" width="14.625" style="2" customWidth="1"/>
    <col min="6945" max="6945" width="8.25" style="2" customWidth="1"/>
    <col min="6946" max="6946" width="7.75" style="2" customWidth="1"/>
    <col min="6947" max="6947" width="9" style="2" customWidth="1"/>
    <col min="6948" max="6948" width="5.25" style="2" customWidth="1"/>
    <col min="6949" max="6949" width="5.75" style="2" customWidth="1"/>
    <col min="6950" max="6950" width="6.25" style="2" customWidth="1"/>
    <col min="6951" max="6955" width="5.25" style="2" customWidth="1"/>
    <col min="6956" max="6956" width="6.5" style="2" customWidth="1"/>
    <col min="6957" max="7197" width="11" style="2"/>
    <col min="7198" max="7198" width="17.375" style="2" customWidth="1"/>
    <col min="7199" max="7199" width="6.125" style="2" customWidth="1"/>
    <col min="7200" max="7200" width="14.625" style="2" customWidth="1"/>
    <col min="7201" max="7201" width="8.25" style="2" customWidth="1"/>
    <col min="7202" max="7202" width="7.75" style="2" customWidth="1"/>
    <col min="7203" max="7203" width="9" style="2" customWidth="1"/>
    <col min="7204" max="7204" width="5.25" style="2" customWidth="1"/>
    <col min="7205" max="7205" width="5.75" style="2" customWidth="1"/>
    <col min="7206" max="7206" width="6.25" style="2" customWidth="1"/>
    <col min="7207" max="7211" width="5.25" style="2" customWidth="1"/>
    <col min="7212" max="7212" width="6.5" style="2" customWidth="1"/>
    <col min="7213" max="7453" width="11" style="2"/>
    <col min="7454" max="7454" width="17.375" style="2" customWidth="1"/>
    <col min="7455" max="7455" width="6.125" style="2" customWidth="1"/>
    <col min="7456" max="7456" width="14.625" style="2" customWidth="1"/>
    <col min="7457" max="7457" width="8.25" style="2" customWidth="1"/>
    <col min="7458" max="7458" width="7.75" style="2" customWidth="1"/>
    <col min="7459" max="7459" width="9" style="2" customWidth="1"/>
    <col min="7460" max="7460" width="5.25" style="2" customWidth="1"/>
    <col min="7461" max="7461" width="5.75" style="2" customWidth="1"/>
    <col min="7462" max="7462" width="6.25" style="2" customWidth="1"/>
    <col min="7463" max="7467" width="5.25" style="2" customWidth="1"/>
    <col min="7468" max="7468" width="6.5" style="2" customWidth="1"/>
    <col min="7469" max="7709" width="11" style="2"/>
    <col min="7710" max="7710" width="17.375" style="2" customWidth="1"/>
    <col min="7711" max="7711" width="6.125" style="2" customWidth="1"/>
    <col min="7712" max="7712" width="14.625" style="2" customWidth="1"/>
    <col min="7713" max="7713" width="8.25" style="2" customWidth="1"/>
    <col min="7714" max="7714" width="7.75" style="2" customWidth="1"/>
    <col min="7715" max="7715" width="9" style="2" customWidth="1"/>
    <col min="7716" max="7716" width="5.25" style="2" customWidth="1"/>
    <col min="7717" max="7717" width="5.75" style="2" customWidth="1"/>
    <col min="7718" max="7718" width="6.25" style="2" customWidth="1"/>
    <col min="7719" max="7723" width="5.25" style="2" customWidth="1"/>
    <col min="7724" max="7724" width="6.5" style="2" customWidth="1"/>
    <col min="7725" max="7965" width="11" style="2"/>
    <col min="7966" max="7966" width="17.375" style="2" customWidth="1"/>
    <col min="7967" max="7967" width="6.125" style="2" customWidth="1"/>
    <col min="7968" max="7968" width="14.625" style="2" customWidth="1"/>
    <col min="7969" max="7969" width="8.25" style="2" customWidth="1"/>
    <col min="7970" max="7970" width="7.75" style="2" customWidth="1"/>
    <col min="7971" max="7971" width="9" style="2" customWidth="1"/>
    <col min="7972" max="7972" width="5.25" style="2" customWidth="1"/>
    <col min="7973" max="7973" width="5.75" style="2" customWidth="1"/>
    <col min="7974" max="7974" width="6.25" style="2" customWidth="1"/>
    <col min="7975" max="7979" width="5.25" style="2" customWidth="1"/>
    <col min="7980" max="7980" width="6.5" style="2" customWidth="1"/>
    <col min="7981" max="8221" width="11" style="2"/>
    <col min="8222" max="8222" width="17.375" style="2" customWidth="1"/>
    <col min="8223" max="8223" width="6.125" style="2" customWidth="1"/>
    <col min="8224" max="8224" width="14.625" style="2" customWidth="1"/>
    <col min="8225" max="8225" width="8.25" style="2" customWidth="1"/>
    <col min="8226" max="8226" width="7.75" style="2" customWidth="1"/>
    <col min="8227" max="8227" width="9" style="2" customWidth="1"/>
    <col min="8228" max="8228" width="5.25" style="2" customWidth="1"/>
    <col min="8229" max="8229" width="5.75" style="2" customWidth="1"/>
    <col min="8230" max="8230" width="6.25" style="2" customWidth="1"/>
    <col min="8231" max="8235" width="5.25" style="2" customWidth="1"/>
    <col min="8236" max="8236" width="6.5" style="2" customWidth="1"/>
    <col min="8237" max="8477" width="11" style="2"/>
    <col min="8478" max="8478" width="17.375" style="2" customWidth="1"/>
    <col min="8479" max="8479" width="6.125" style="2" customWidth="1"/>
    <col min="8480" max="8480" width="14.625" style="2" customWidth="1"/>
    <col min="8481" max="8481" width="8.25" style="2" customWidth="1"/>
    <col min="8482" max="8482" width="7.75" style="2" customWidth="1"/>
    <col min="8483" max="8483" width="9" style="2" customWidth="1"/>
    <col min="8484" max="8484" width="5.25" style="2" customWidth="1"/>
    <col min="8485" max="8485" width="5.75" style="2" customWidth="1"/>
    <col min="8486" max="8486" width="6.25" style="2" customWidth="1"/>
    <col min="8487" max="8491" width="5.25" style="2" customWidth="1"/>
    <col min="8492" max="8492" width="6.5" style="2" customWidth="1"/>
    <col min="8493" max="8733" width="11" style="2"/>
    <col min="8734" max="8734" width="17.375" style="2" customWidth="1"/>
    <col min="8735" max="8735" width="6.125" style="2" customWidth="1"/>
    <col min="8736" max="8736" width="14.625" style="2" customWidth="1"/>
    <col min="8737" max="8737" width="8.25" style="2" customWidth="1"/>
    <col min="8738" max="8738" width="7.75" style="2" customWidth="1"/>
    <col min="8739" max="8739" width="9" style="2" customWidth="1"/>
    <col min="8740" max="8740" width="5.25" style="2" customWidth="1"/>
    <col min="8741" max="8741" width="5.75" style="2" customWidth="1"/>
    <col min="8742" max="8742" width="6.25" style="2" customWidth="1"/>
    <col min="8743" max="8747" width="5.25" style="2" customWidth="1"/>
    <col min="8748" max="8748" width="6.5" style="2" customWidth="1"/>
    <col min="8749" max="8989" width="11" style="2"/>
    <col min="8990" max="8990" width="17.375" style="2" customWidth="1"/>
    <col min="8991" max="8991" width="6.125" style="2" customWidth="1"/>
    <col min="8992" max="8992" width="14.625" style="2" customWidth="1"/>
    <col min="8993" max="8993" width="8.25" style="2" customWidth="1"/>
    <col min="8994" max="8994" width="7.75" style="2" customWidth="1"/>
    <col min="8995" max="8995" width="9" style="2" customWidth="1"/>
    <col min="8996" max="8996" width="5.25" style="2" customWidth="1"/>
    <col min="8997" max="8997" width="5.75" style="2" customWidth="1"/>
    <col min="8998" max="8998" width="6.25" style="2" customWidth="1"/>
    <col min="8999" max="9003" width="5.25" style="2" customWidth="1"/>
    <col min="9004" max="9004" width="6.5" style="2" customWidth="1"/>
    <col min="9005" max="9245" width="11" style="2"/>
    <col min="9246" max="9246" width="17.375" style="2" customWidth="1"/>
    <col min="9247" max="9247" width="6.125" style="2" customWidth="1"/>
    <col min="9248" max="9248" width="14.625" style="2" customWidth="1"/>
    <col min="9249" max="9249" width="8.25" style="2" customWidth="1"/>
    <col min="9250" max="9250" width="7.75" style="2" customWidth="1"/>
    <col min="9251" max="9251" width="9" style="2" customWidth="1"/>
    <col min="9252" max="9252" width="5.25" style="2" customWidth="1"/>
    <col min="9253" max="9253" width="5.75" style="2" customWidth="1"/>
    <col min="9254" max="9254" width="6.25" style="2" customWidth="1"/>
    <col min="9255" max="9259" width="5.25" style="2" customWidth="1"/>
    <col min="9260" max="9260" width="6.5" style="2" customWidth="1"/>
    <col min="9261" max="9501" width="11" style="2"/>
    <col min="9502" max="9502" width="17.375" style="2" customWidth="1"/>
    <col min="9503" max="9503" width="6.125" style="2" customWidth="1"/>
    <col min="9504" max="9504" width="14.625" style="2" customWidth="1"/>
    <col min="9505" max="9505" width="8.25" style="2" customWidth="1"/>
    <col min="9506" max="9506" width="7.75" style="2" customWidth="1"/>
    <col min="9507" max="9507" width="9" style="2" customWidth="1"/>
    <col min="9508" max="9508" width="5.25" style="2" customWidth="1"/>
    <col min="9509" max="9509" width="5.75" style="2" customWidth="1"/>
    <col min="9510" max="9510" width="6.25" style="2" customWidth="1"/>
    <col min="9511" max="9515" width="5.25" style="2" customWidth="1"/>
    <col min="9516" max="9516" width="6.5" style="2" customWidth="1"/>
    <col min="9517" max="9757" width="11" style="2"/>
    <col min="9758" max="9758" width="17.375" style="2" customWidth="1"/>
    <col min="9759" max="9759" width="6.125" style="2" customWidth="1"/>
    <col min="9760" max="9760" width="14.625" style="2" customWidth="1"/>
    <col min="9761" max="9761" width="8.25" style="2" customWidth="1"/>
    <col min="9762" max="9762" width="7.75" style="2" customWidth="1"/>
    <col min="9763" max="9763" width="9" style="2" customWidth="1"/>
    <col min="9764" max="9764" width="5.25" style="2" customWidth="1"/>
    <col min="9765" max="9765" width="5.75" style="2" customWidth="1"/>
    <col min="9766" max="9766" width="6.25" style="2" customWidth="1"/>
    <col min="9767" max="9771" width="5.25" style="2" customWidth="1"/>
    <col min="9772" max="9772" width="6.5" style="2" customWidth="1"/>
    <col min="9773" max="10013" width="11" style="2"/>
    <col min="10014" max="10014" width="17.375" style="2" customWidth="1"/>
    <col min="10015" max="10015" width="6.125" style="2" customWidth="1"/>
    <col min="10016" max="10016" width="14.625" style="2" customWidth="1"/>
    <col min="10017" max="10017" width="8.25" style="2" customWidth="1"/>
    <col min="10018" max="10018" width="7.75" style="2" customWidth="1"/>
    <col min="10019" max="10019" width="9" style="2" customWidth="1"/>
    <col min="10020" max="10020" width="5.25" style="2" customWidth="1"/>
    <col min="10021" max="10021" width="5.75" style="2" customWidth="1"/>
    <col min="10022" max="10022" width="6.25" style="2" customWidth="1"/>
    <col min="10023" max="10027" width="5.25" style="2" customWidth="1"/>
    <col min="10028" max="10028" width="6.5" style="2" customWidth="1"/>
    <col min="10029" max="10269" width="11" style="2"/>
    <col min="10270" max="10270" width="17.375" style="2" customWidth="1"/>
    <col min="10271" max="10271" width="6.125" style="2" customWidth="1"/>
    <col min="10272" max="10272" width="14.625" style="2" customWidth="1"/>
    <col min="10273" max="10273" width="8.25" style="2" customWidth="1"/>
    <col min="10274" max="10274" width="7.75" style="2" customWidth="1"/>
    <col min="10275" max="10275" width="9" style="2" customWidth="1"/>
    <col min="10276" max="10276" width="5.25" style="2" customWidth="1"/>
    <col min="10277" max="10277" width="5.75" style="2" customWidth="1"/>
    <col min="10278" max="10278" width="6.25" style="2" customWidth="1"/>
    <col min="10279" max="10283" width="5.25" style="2" customWidth="1"/>
    <col min="10284" max="10284" width="6.5" style="2" customWidth="1"/>
    <col min="10285" max="10525" width="11" style="2"/>
    <col min="10526" max="10526" width="17.375" style="2" customWidth="1"/>
    <col min="10527" max="10527" width="6.125" style="2" customWidth="1"/>
    <col min="10528" max="10528" width="14.625" style="2" customWidth="1"/>
    <col min="10529" max="10529" width="8.25" style="2" customWidth="1"/>
    <col min="10530" max="10530" width="7.75" style="2" customWidth="1"/>
    <col min="10531" max="10531" width="9" style="2" customWidth="1"/>
    <col min="10532" max="10532" width="5.25" style="2" customWidth="1"/>
    <col min="10533" max="10533" width="5.75" style="2" customWidth="1"/>
    <col min="10534" max="10534" width="6.25" style="2" customWidth="1"/>
    <col min="10535" max="10539" width="5.25" style="2" customWidth="1"/>
    <col min="10540" max="10540" width="6.5" style="2" customWidth="1"/>
    <col min="10541" max="10781" width="11" style="2"/>
    <col min="10782" max="10782" width="17.375" style="2" customWidth="1"/>
    <col min="10783" max="10783" width="6.125" style="2" customWidth="1"/>
    <col min="10784" max="10784" width="14.625" style="2" customWidth="1"/>
    <col min="10785" max="10785" width="8.25" style="2" customWidth="1"/>
    <col min="10786" max="10786" width="7.75" style="2" customWidth="1"/>
    <col min="10787" max="10787" width="9" style="2" customWidth="1"/>
    <col min="10788" max="10788" width="5.25" style="2" customWidth="1"/>
    <col min="10789" max="10789" width="5.75" style="2" customWidth="1"/>
    <col min="10790" max="10790" width="6.25" style="2" customWidth="1"/>
    <col min="10791" max="10795" width="5.25" style="2" customWidth="1"/>
    <col min="10796" max="10796" width="6.5" style="2" customWidth="1"/>
    <col min="10797" max="11037" width="11" style="2"/>
    <col min="11038" max="11038" width="17.375" style="2" customWidth="1"/>
    <col min="11039" max="11039" width="6.125" style="2" customWidth="1"/>
    <col min="11040" max="11040" width="14.625" style="2" customWidth="1"/>
    <col min="11041" max="11041" width="8.25" style="2" customWidth="1"/>
    <col min="11042" max="11042" width="7.75" style="2" customWidth="1"/>
    <col min="11043" max="11043" width="9" style="2" customWidth="1"/>
    <col min="11044" max="11044" width="5.25" style="2" customWidth="1"/>
    <col min="11045" max="11045" width="5.75" style="2" customWidth="1"/>
    <col min="11046" max="11046" width="6.25" style="2" customWidth="1"/>
    <col min="11047" max="11051" width="5.25" style="2" customWidth="1"/>
    <col min="11052" max="11052" width="6.5" style="2" customWidth="1"/>
    <col min="11053" max="11293" width="11" style="2"/>
    <col min="11294" max="11294" width="17.375" style="2" customWidth="1"/>
    <col min="11295" max="11295" width="6.125" style="2" customWidth="1"/>
    <col min="11296" max="11296" width="14.625" style="2" customWidth="1"/>
    <col min="11297" max="11297" width="8.25" style="2" customWidth="1"/>
    <col min="11298" max="11298" width="7.75" style="2" customWidth="1"/>
    <col min="11299" max="11299" width="9" style="2" customWidth="1"/>
    <col min="11300" max="11300" width="5.25" style="2" customWidth="1"/>
    <col min="11301" max="11301" width="5.75" style="2" customWidth="1"/>
    <col min="11302" max="11302" width="6.25" style="2" customWidth="1"/>
    <col min="11303" max="11307" width="5.25" style="2" customWidth="1"/>
    <col min="11308" max="11308" width="6.5" style="2" customWidth="1"/>
    <col min="11309" max="11549" width="11" style="2"/>
    <col min="11550" max="11550" width="17.375" style="2" customWidth="1"/>
    <col min="11551" max="11551" width="6.125" style="2" customWidth="1"/>
    <col min="11552" max="11552" width="14.625" style="2" customWidth="1"/>
    <col min="11553" max="11553" width="8.25" style="2" customWidth="1"/>
    <col min="11554" max="11554" width="7.75" style="2" customWidth="1"/>
    <col min="11555" max="11555" width="9" style="2" customWidth="1"/>
    <col min="11556" max="11556" width="5.25" style="2" customWidth="1"/>
    <col min="11557" max="11557" width="5.75" style="2" customWidth="1"/>
    <col min="11558" max="11558" width="6.25" style="2" customWidth="1"/>
    <col min="11559" max="11563" width="5.25" style="2" customWidth="1"/>
    <col min="11564" max="11564" width="6.5" style="2" customWidth="1"/>
    <col min="11565" max="11805" width="11" style="2"/>
    <col min="11806" max="11806" width="17.375" style="2" customWidth="1"/>
    <col min="11807" max="11807" width="6.125" style="2" customWidth="1"/>
    <col min="11808" max="11808" width="14.625" style="2" customWidth="1"/>
    <col min="11809" max="11809" width="8.25" style="2" customWidth="1"/>
    <col min="11810" max="11810" width="7.75" style="2" customWidth="1"/>
    <col min="11811" max="11811" width="9" style="2" customWidth="1"/>
    <col min="11812" max="11812" width="5.25" style="2" customWidth="1"/>
    <col min="11813" max="11813" width="5.75" style="2" customWidth="1"/>
    <col min="11814" max="11814" width="6.25" style="2" customWidth="1"/>
    <col min="11815" max="11819" width="5.25" style="2" customWidth="1"/>
    <col min="11820" max="11820" width="6.5" style="2" customWidth="1"/>
    <col min="11821" max="12061" width="11" style="2"/>
    <col min="12062" max="12062" width="17.375" style="2" customWidth="1"/>
    <col min="12063" max="12063" width="6.125" style="2" customWidth="1"/>
    <col min="12064" max="12064" width="14.625" style="2" customWidth="1"/>
    <col min="12065" max="12065" width="8.25" style="2" customWidth="1"/>
    <col min="12066" max="12066" width="7.75" style="2" customWidth="1"/>
    <col min="12067" max="12067" width="9" style="2" customWidth="1"/>
    <col min="12068" max="12068" width="5.25" style="2" customWidth="1"/>
    <col min="12069" max="12069" width="5.75" style="2" customWidth="1"/>
    <col min="12070" max="12070" width="6.25" style="2" customWidth="1"/>
    <col min="12071" max="12075" width="5.25" style="2" customWidth="1"/>
    <col min="12076" max="12076" width="6.5" style="2" customWidth="1"/>
    <col min="12077" max="12317" width="11" style="2"/>
    <col min="12318" max="12318" width="17.375" style="2" customWidth="1"/>
    <col min="12319" max="12319" width="6.125" style="2" customWidth="1"/>
    <col min="12320" max="12320" width="14.625" style="2" customWidth="1"/>
    <col min="12321" max="12321" width="8.25" style="2" customWidth="1"/>
    <col min="12322" max="12322" width="7.75" style="2" customWidth="1"/>
    <col min="12323" max="12323" width="9" style="2" customWidth="1"/>
    <col min="12324" max="12324" width="5.25" style="2" customWidth="1"/>
    <col min="12325" max="12325" width="5.75" style="2" customWidth="1"/>
    <col min="12326" max="12326" width="6.25" style="2" customWidth="1"/>
    <col min="12327" max="12331" width="5.25" style="2" customWidth="1"/>
    <col min="12332" max="12332" width="6.5" style="2" customWidth="1"/>
    <col min="12333" max="12573" width="11" style="2"/>
    <col min="12574" max="12574" width="17.375" style="2" customWidth="1"/>
    <col min="12575" max="12575" width="6.125" style="2" customWidth="1"/>
    <col min="12576" max="12576" width="14.625" style="2" customWidth="1"/>
    <col min="12577" max="12577" width="8.25" style="2" customWidth="1"/>
    <col min="12578" max="12578" width="7.75" style="2" customWidth="1"/>
    <col min="12579" max="12579" width="9" style="2" customWidth="1"/>
    <col min="12580" max="12580" width="5.25" style="2" customWidth="1"/>
    <col min="12581" max="12581" width="5.75" style="2" customWidth="1"/>
    <col min="12582" max="12582" width="6.25" style="2" customWidth="1"/>
    <col min="12583" max="12587" width="5.25" style="2" customWidth="1"/>
    <col min="12588" max="12588" width="6.5" style="2" customWidth="1"/>
    <col min="12589" max="12829" width="11" style="2"/>
    <col min="12830" max="12830" width="17.375" style="2" customWidth="1"/>
    <col min="12831" max="12831" width="6.125" style="2" customWidth="1"/>
    <col min="12832" max="12832" width="14.625" style="2" customWidth="1"/>
    <col min="12833" max="12833" width="8.25" style="2" customWidth="1"/>
    <col min="12834" max="12834" width="7.75" style="2" customWidth="1"/>
    <col min="12835" max="12835" width="9" style="2" customWidth="1"/>
    <col min="12836" max="12836" width="5.25" style="2" customWidth="1"/>
    <col min="12837" max="12837" width="5.75" style="2" customWidth="1"/>
    <col min="12838" max="12838" width="6.25" style="2" customWidth="1"/>
    <col min="12839" max="12843" width="5.25" style="2" customWidth="1"/>
    <col min="12844" max="12844" width="6.5" style="2" customWidth="1"/>
    <col min="12845" max="13085" width="11" style="2"/>
    <col min="13086" max="13086" width="17.375" style="2" customWidth="1"/>
    <col min="13087" max="13087" width="6.125" style="2" customWidth="1"/>
    <col min="13088" max="13088" width="14.625" style="2" customWidth="1"/>
    <col min="13089" max="13089" width="8.25" style="2" customWidth="1"/>
    <col min="13090" max="13090" width="7.75" style="2" customWidth="1"/>
    <col min="13091" max="13091" width="9" style="2" customWidth="1"/>
    <col min="13092" max="13092" width="5.25" style="2" customWidth="1"/>
    <col min="13093" max="13093" width="5.75" style="2" customWidth="1"/>
    <col min="13094" max="13094" width="6.25" style="2" customWidth="1"/>
    <col min="13095" max="13099" width="5.25" style="2" customWidth="1"/>
    <col min="13100" max="13100" width="6.5" style="2" customWidth="1"/>
    <col min="13101" max="13341" width="11" style="2"/>
    <col min="13342" max="13342" width="17.375" style="2" customWidth="1"/>
    <col min="13343" max="13343" width="6.125" style="2" customWidth="1"/>
    <col min="13344" max="13344" width="14.625" style="2" customWidth="1"/>
    <col min="13345" max="13345" width="8.25" style="2" customWidth="1"/>
    <col min="13346" max="13346" width="7.75" style="2" customWidth="1"/>
    <col min="13347" max="13347" width="9" style="2" customWidth="1"/>
    <col min="13348" max="13348" width="5.25" style="2" customWidth="1"/>
    <col min="13349" max="13349" width="5.75" style="2" customWidth="1"/>
    <col min="13350" max="13350" width="6.25" style="2" customWidth="1"/>
    <col min="13351" max="13355" width="5.25" style="2" customWidth="1"/>
    <col min="13356" max="13356" width="6.5" style="2" customWidth="1"/>
    <col min="13357" max="13597" width="11" style="2"/>
    <col min="13598" max="13598" width="17.375" style="2" customWidth="1"/>
    <col min="13599" max="13599" width="6.125" style="2" customWidth="1"/>
    <col min="13600" max="13600" width="14.625" style="2" customWidth="1"/>
    <col min="13601" max="13601" width="8.25" style="2" customWidth="1"/>
    <col min="13602" max="13602" width="7.75" style="2" customWidth="1"/>
    <col min="13603" max="13603" width="9" style="2" customWidth="1"/>
    <col min="13604" max="13604" width="5.25" style="2" customWidth="1"/>
    <col min="13605" max="13605" width="5.75" style="2" customWidth="1"/>
    <col min="13606" max="13606" width="6.25" style="2" customWidth="1"/>
    <col min="13607" max="13611" width="5.25" style="2" customWidth="1"/>
    <col min="13612" max="13612" width="6.5" style="2" customWidth="1"/>
    <col min="13613" max="13853" width="11" style="2"/>
    <col min="13854" max="13854" width="17.375" style="2" customWidth="1"/>
    <col min="13855" max="13855" width="6.125" style="2" customWidth="1"/>
    <col min="13856" max="13856" width="14.625" style="2" customWidth="1"/>
    <col min="13857" max="13857" width="8.25" style="2" customWidth="1"/>
    <col min="13858" max="13858" width="7.75" style="2" customWidth="1"/>
    <col min="13859" max="13859" width="9" style="2" customWidth="1"/>
    <col min="13860" max="13860" width="5.25" style="2" customWidth="1"/>
    <col min="13861" max="13861" width="5.75" style="2" customWidth="1"/>
    <col min="13862" max="13862" width="6.25" style="2" customWidth="1"/>
    <col min="13863" max="13867" width="5.25" style="2" customWidth="1"/>
    <col min="13868" max="13868" width="6.5" style="2" customWidth="1"/>
    <col min="13869" max="14109" width="11" style="2"/>
    <col min="14110" max="14110" width="17.375" style="2" customWidth="1"/>
    <col min="14111" max="14111" width="6.125" style="2" customWidth="1"/>
    <col min="14112" max="14112" width="14.625" style="2" customWidth="1"/>
    <col min="14113" max="14113" width="8.25" style="2" customWidth="1"/>
    <col min="14114" max="14114" width="7.75" style="2" customWidth="1"/>
    <col min="14115" max="14115" width="9" style="2" customWidth="1"/>
    <col min="14116" max="14116" width="5.25" style="2" customWidth="1"/>
    <col min="14117" max="14117" width="5.75" style="2" customWidth="1"/>
    <col min="14118" max="14118" width="6.25" style="2" customWidth="1"/>
    <col min="14119" max="14123" width="5.25" style="2" customWidth="1"/>
    <col min="14124" max="14124" width="6.5" style="2" customWidth="1"/>
    <col min="14125" max="14365" width="11" style="2"/>
    <col min="14366" max="14366" width="17.375" style="2" customWidth="1"/>
    <col min="14367" max="14367" width="6.125" style="2" customWidth="1"/>
    <col min="14368" max="14368" width="14.625" style="2" customWidth="1"/>
    <col min="14369" max="14369" width="8.25" style="2" customWidth="1"/>
    <col min="14370" max="14370" width="7.75" style="2" customWidth="1"/>
    <col min="14371" max="14371" width="9" style="2" customWidth="1"/>
    <col min="14372" max="14372" width="5.25" style="2" customWidth="1"/>
    <col min="14373" max="14373" width="5.75" style="2" customWidth="1"/>
    <col min="14374" max="14374" width="6.25" style="2" customWidth="1"/>
    <col min="14375" max="14379" width="5.25" style="2" customWidth="1"/>
    <col min="14380" max="14380" width="6.5" style="2" customWidth="1"/>
    <col min="14381" max="14621" width="11" style="2"/>
    <col min="14622" max="14622" width="17.375" style="2" customWidth="1"/>
    <col min="14623" max="14623" width="6.125" style="2" customWidth="1"/>
    <col min="14624" max="14624" width="14.625" style="2" customWidth="1"/>
    <col min="14625" max="14625" width="8.25" style="2" customWidth="1"/>
    <col min="14626" max="14626" width="7.75" style="2" customWidth="1"/>
    <col min="14627" max="14627" width="9" style="2" customWidth="1"/>
    <col min="14628" max="14628" width="5.25" style="2" customWidth="1"/>
    <col min="14629" max="14629" width="5.75" style="2" customWidth="1"/>
    <col min="14630" max="14630" width="6.25" style="2" customWidth="1"/>
    <col min="14631" max="14635" width="5.25" style="2" customWidth="1"/>
    <col min="14636" max="14636" width="6.5" style="2" customWidth="1"/>
    <col min="14637" max="14877" width="11" style="2"/>
    <col min="14878" max="14878" width="17.375" style="2" customWidth="1"/>
    <col min="14879" max="14879" width="6.125" style="2" customWidth="1"/>
    <col min="14880" max="14880" width="14.625" style="2" customWidth="1"/>
    <col min="14881" max="14881" width="8.25" style="2" customWidth="1"/>
    <col min="14882" max="14882" width="7.75" style="2" customWidth="1"/>
    <col min="14883" max="14883" width="9" style="2" customWidth="1"/>
    <col min="14884" max="14884" width="5.25" style="2" customWidth="1"/>
    <col min="14885" max="14885" width="5.75" style="2" customWidth="1"/>
    <col min="14886" max="14886" width="6.25" style="2" customWidth="1"/>
    <col min="14887" max="14891" width="5.25" style="2" customWidth="1"/>
    <col min="14892" max="14892" width="6.5" style="2" customWidth="1"/>
    <col min="14893" max="15133" width="11" style="2"/>
    <col min="15134" max="15134" width="17.375" style="2" customWidth="1"/>
    <col min="15135" max="15135" width="6.125" style="2" customWidth="1"/>
    <col min="15136" max="15136" width="14.625" style="2" customWidth="1"/>
    <col min="15137" max="15137" width="8.25" style="2" customWidth="1"/>
    <col min="15138" max="15138" width="7.75" style="2" customWidth="1"/>
    <col min="15139" max="15139" width="9" style="2" customWidth="1"/>
    <col min="15140" max="15140" width="5.25" style="2" customWidth="1"/>
    <col min="15141" max="15141" width="5.75" style="2" customWidth="1"/>
    <col min="15142" max="15142" width="6.25" style="2" customWidth="1"/>
    <col min="15143" max="15147" width="5.25" style="2" customWidth="1"/>
    <col min="15148" max="15148" width="6.5" style="2" customWidth="1"/>
    <col min="15149" max="15389" width="11" style="2"/>
    <col min="15390" max="15390" width="17.375" style="2" customWidth="1"/>
    <col min="15391" max="15391" width="6.125" style="2" customWidth="1"/>
    <col min="15392" max="15392" width="14.625" style="2" customWidth="1"/>
    <col min="15393" max="15393" width="8.25" style="2" customWidth="1"/>
    <col min="15394" max="15394" width="7.75" style="2" customWidth="1"/>
    <col min="15395" max="15395" width="9" style="2" customWidth="1"/>
    <col min="15396" max="15396" width="5.25" style="2" customWidth="1"/>
    <col min="15397" max="15397" width="5.75" style="2" customWidth="1"/>
    <col min="15398" max="15398" width="6.25" style="2" customWidth="1"/>
    <col min="15399" max="15403" width="5.25" style="2" customWidth="1"/>
    <col min="15404" max="15404" width="6.5" style="2" customWidth="1"/>
    <col min="15405" max="15645" width="11" style="2"/>
    <col min="15646" max="15646" width="17.375" style="2" customWidth="1"/>
    <col min="15647" max="15647" width="6.125" style="2" customWidth="1"/>
    <col min="15648" max="15648" width="14.625" style="2" customWidth="1"/>
    <col min="15649" max="15649" width="8.25" style="2" customWidth="1"/>
    <col min="15650" max="15650" width="7.75" style="2" customWidth="1"/>
    <col min="15651" max="15651" width="9" style="2" customWidth="1"/>
    <col min="15652" max="15652" width="5.25" style="2" customWidth="1"/>
    <col min="15653" max="15653" width="5.75" style="2" customWidth="1"/>
    <col min="15654" max="15654" width="6.25" style="2" customWidth="1"/>
    <col min="15655" max="15659" width="5.25" style="2" customWidth="1"/>
    <col min="15660" max="15660" width="6.5" style="2" customWidth="1"/>
    <col min="15661" max="15901" width="11" style="2"/>
    <col min="15902" max="15902" width="17.375" style="2" customWidth="1"/>
    <col min="15903" max="15903" width="6.125" style="2" customWidth="1"/>
    <col min="15904" max="15904" width="14.625" style="2" customWidth="1"/>
    <col min="15905" max="15905" width="8.25" style="2" customWidth="1"/>
    <col min="15906" max="15906" width="7.75" style="2" customWidth="1"/>
    <col min="15907" max="15907" width="9" style="2" customWidth="1"/>
    <col min="15908" max="15908" width="5.25" style="2" customWidth="1"/>
    <col min="15909" max="15909" width="5.75" style="2" customWidth="1"/>
    <col min="15910" max="15910" width="6.25" style="2" customWidth="1"/>
    <col min="15911" max="15915" width="5.25" style="2" customWidth="1"/>
    <col min="15916" max="15916" width="6.5" style="2" customWidth="1"/>
    <col min="15917" max="16157" width="11" style="2"/>
    <col min="16158" max="16158" width="17.375" style="2" customWidth="1"/>
    <col min="16159" max="16159" width="6.125" style="2" customWidth="1"/>
    <col min="16160" max="16160" width="14.625" style="2" customWidth="1"/>
    <col min="16161" max="16161" width="8.25" style="2" customWidth="1"/>
    <col min="16162" max="16162" width="7.75" style="2" customWidth="1"/>
    <col min="16163" max="16163" width="9" style="2" customWidth="1"/>
    <col min="16164" max="16164" width="5.25" style="2" customWidth="1"/>
    <col min="16165" max="16165" width="5.75" style="2" customWidth="1"/>
    <col min="16166" max="16166" width="6.25" style="2" customWidth="1"/>
    <col min="16167" max="16171" width="5.25" style="2" customWidth="1"/>
    <col min="16172" max="16172" width="6.5" style="2" customWidth="1"/>
    <col min="16173" max="16384" width="11" style="2"/>
  </cols>
  <sheetData>
    <row r="1" spans="1:51" s="1" customFormat="1" ht="33" customHeight="1" x14ac:dyDescent="0.25">
      <c r="B1" s="39" t="s">
        <v>190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8"/>
      <c r="AT1" s="8"/>
    </row>
    <row r="2" spans="1:51" ht="19.5" customHeight="1" x14ac:dyDescent="0.2">
      <c r="J2" s="40" t="s">
        <v>49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2"/>
      <c r="AS2" s="43" t="s">
        <v>48</v>
      </c>
      <c r="AT2" s="44"/>
    </row>
    <row r="3" spans="1:51" s="3" customFormat="1" ht="30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38" t="s">
        <v>2</v>
      </c>
      <c r="K3" s="38"/>
      <c r="L3" s="38"/>
      <c r="M3" s="9" t="s">
        <v>42</v>
      </c>
      <c r="N3" s="7" t="s">
        <v>44</v>
      </c>
      <c r="O3" s="7" t="s">
        <v>3</v>
      </c>
      <c r="P3" s="35" t="s">
        <v>45</v>
      </c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45"/>
      <c r="AT3" s="46"/>
      <c r="AU3" s="15"/>
    </row>
    <row r="4" spans="1:51" s="3" customFormat="1" ht="30" customHeight="1" x14ac:dyDescent="0.25">
      <c r="A4" s="10" t="s">
        <v>6</v>
      </c>
      <c r="B4" s="10" t="s">
        <v>51</v>
      </c>
      <c r="C4" s="10" t="s">
        <v>52</v>
      </c>
      <c r="D4" s="10" t="s">
        <v>0</v>
      </c>
      <c r="E4" s="10" t="s">
        <v>36</v>
      </c>
      <c r="F4" s="10" t="s">
        <v>37</v>
      </c>
      <c r="G4" s="10" t="s">
        <v>38</v>
      </c>
      <c r="H4" s="10" t="s">
        <v>41</v>
      </c>
      <c r="I4" s="10" t="s">
        <v>40</v>
      </c>
      <c r="J4" s="11" t="s">
        <v>50</v>
      </c>
      <c r="K4" s="11" t="s">
        <v>53</v>
      </c>
      <c r="L4" s="11" t="s">
        <v>39</v>
      </c>
      <c r="M4" s="14" t="s">
        <v>43</v>
      </c>
      <c r="N4" s="14" t="s">
        <v>34</v>
      </c>
      <c r="O4" s="14" t="s">
        <v>35</v>
      </c>
      <c r="P4" s="12" t="s">
        <v>7</v>
      </c>
      <c r="Q4" s="12" t="s">
        <v>8</v>
      </c>
      <c r="R4" s="12" t="s">
        <v>9</v>
      </c>
      <c r="S4" s="12" t="s">
        <v>10</v>
      </c>
      <c r="T4" s="12" t="s">
        <v>11</v>
      </c>
      <c r="U4" s="12" t="s">
        <v>12</v>
      </c>
      <c r="V4" s="12" t="s">
        <v>13</v>
      </c>
      <c r="W4" s="12" t="s">
        <v>14</v>
      </c>
      <c r="X4" s="12" t="s">
        <v>15</v>
      </c>
      <c r="Y4" s="12" t="s">
        <v>16</v>
      </c>
      <c r="Z4" s="12" t="s">
        <v>17</v>
      </c>
      <c r="AA4" s="12" t="s">
        <v>18</v>
      </c>
      <c r="AB4" s="12" t="s">
        <v>20</v>
      </c>
      <c r="AC4" s="12" t="s">
        <v>21</v>
      </c>
      <c r="AD4" s="12" t="s">
        <v>22</v>
      </c>
      <c r="AE4" s="12" t="s">
        <v>23</v>
      </c>
      <c r="AF4" s="12" t="s">
        <v>24</v>
      </c>
      <c r="AG4" s="12" t="s">
        <v>19</v>
      </c>
      <c r="AH4" s="12" t="s">
        <v>25</v>
      </c>
      <c r="AI4" s="12" t="s">
        <v>26</v>
      </c>
      <c r="AJ4" s="12" t="s">
        <v>27</v>
      </c>
      <c r="AK4" s="12" t="s">
        <v>28</v>
      </c>
      <c r="AL4" s="12" t="s">
        <v>29</v>
      </c>
      <c r="AM4" s="12" t="s">
        <v>30</v>
      </c>
      <c r="AN4" s="12" t="s">
        <v>31</v>
      </c>
      <c r="AO4" s="12" t="s">
        <v>32</v>
      </c>
      <c r="AP4" s="12" t="s">
        <v>33</v>
      </c>
      <c r="AQ4" s="12" t="s">
        <v>4</v>
      </c>
      <c r="AR4" s="12" t="s">
        <v>5</v>
      </c>
      <c r="AS4" s="12" t="s">
        <v>46</v>
      </c>
      <c r="AT4" s="12" t="s">
        <v>47</v>
      </c>
      <c r="AU4" s="11" t="s">
        <v>1</v>
      </c>
    </row>
    <row r="5" spans="1:51" ht="24.95" customHeight="1" x14ac:dyDescent="0.2">
      <c r="A5" s="25" t="s">
        <v>88</v>
      </c>
      <c r="B5" s="25" t="s">
        <v>89</v>
      </c>
      <c r="C5" s="25" t="s">
        <v>115</v>
      </c>
      <c r="D5" s="26" t="s">
        <v>175</v>
      </c>
      <c r="E5" s="27" t="s">
        <v>176</v>
      </c>
      <c r="F5" s="21" t="s">
        <v>142</v>
      </c>
      <c r="G5" s="27" t="s">
        <v>177</v>
      </c>
      <c r="H5" s="29" t="s">
        <v>130</v>
      </c>
      <c r="I5" s="29" t="s">
        <v>137</v>
      </c>
      <c r="J5" s="6">
        <v>8.3279999999999994</v>
      </c>
      <c r="K5" s="6">
        <v>7.1509999999999998</v>
      </c>
      <c r="L5" s="18">
        <f t="shared" ref="L5:L26" si="0">(J5/K5)*30</f>
        <v>34.937770941127113</v>
      </c>
      <c r="M5" s="5">
        <v>0.5</v>
      </c>
      <c r="N5" s="5">
        <v>0</v>
      </c>
      <c r="O5" s="16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6">
        <f t="shared" ref="U5:U26" si="1">P5*2+Q5*1.5+R5*1+S5*0.5+T5*0.125</f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8">
        <f t="shared" ref="AA5:AA26" si="2">V5*1.5+W5*1.125+X5*0.75+Y5*0.375+Z5*0.094</f>
        <v>0</v>
      </c>
      <c r="AB5" s="17">
        <v>0</v>
      </c>
      <c r="AC5" s="17">
        <v>0</v>
      </c>
      <c r="AD5" s="17">
        <v>0</v>
      </c>
      <c r="AE5" s="17">
        <v>0</v>
      </c>
      <c r="AF5" s="17">
        <v>1</v>
      </c>
      <c r="AG5" s="18">
        <f t="shared" ref="AG5:AG26" si="3">AB5*1.5+AC5*1.125+AD5*0.75+AE5*0.375+AF5*0.094</f>
        <v>9.4E-2</v>
      </c>
      <c r="AH5" s="17">
        <v>0</v>
      </c>
      <c r="AI5" s="17">
        <v>0</v>
      </c>
      <c r="AJ5" s="17">
        <v>0</v>
      </c>
      <c r="AK5" s="17">
        <v>0</v>
      </c>
      <c r="AL5" s="18">
        <f t="shared" ref="AL5:AL26" si="4">AH5*0.6+AI5*0.4+AJ5*0.2+AK5*0.05</f>
        <v>0</v>
      </c>
      <c r="AM5" s="17">
        <v>0</v>
      </c>
      <c r="AN5" s="17">
        <v>1</v>
      </c>
      <c r="AO5" s="17">
        <v>0</v>
      </c>
      <c r="AP5" s="17">
        <v>7</v>
      </c>
      <c r="AQ5" s="18">
        <f t="shared" ref="AQ5:AQ26" si="5">AM5*0.3+AN5*0.2+AO5*0.1+AP5*0.025</f>
        <v>0.375</v>
      </c>
      <c r="AR5" s="18">
        <f t="shared" ref="AR5:AR26" si="6">MIN(10,U5+AA5+AG5+AL5+AQ5)</f>
        <v>0.46899999999999997</v>
      </c>
      <c r="AS5" s="19">
        <v>20.6</v>
      </c>
      <c r="AT5" s="20">
        <f t="shared" ref="AT5:AT26" si="7">MIN(5,AS5*0.3)</f>
        <v>5</v>
      </c>
      <c r="AU5" s="20">
        <f t="shared" ref="AU5:AU26" si="8">L5+M5+N5+O5+AR5+AT5</f>
        <v>40.906770941127114</v>
      </c>
    </row>
    <row r="6" spans="1:51" ht="24.95" customHeight="1" x14ac:dyDescent="0.2">
      <c r="A6" s="25" t="s">
        <v>94</v>
      </c>
      <c r="B6" s="25" t="s">
        <v>95</v>
      </c>
      <c r="C6" s="25" t="s">
        <v>118</v>
      </c>
      <c r="D6" s="26" t="s">
        <v>185</v>
      </c>
      <c r="E6" s="27" t="s">
        <v>186</v>
      </c>
      <c r="F6" s="21" t="s">
        <v>142</v>
      </c>
      <c r="G6" s="27" t="s">
        <v>187</v>
      </c>
      <c r="H6" s="29" t="s">
        <v>132</v>
      </c>
      <c r="I6" s="29" t="s">
        <v>137</v>
      </c>
      <c r="J6" s="6">
        <v>7.6440000000000001</v>
      </c>
      <c r="K6" s="6">
        <v>6.9130000000000003</v>
      </c>
      <c r="L6" s="18">
        <f t="shared" si="0"/>
        <v>33.172284102415738</v>
      </c>
      <c r="M6" s="5">
        <v>0.5</v>
      </c>
      <c r="N6" s="5">
        <v>0</v>
      </c>
      <c r="O6" s="16">
        <v>0.5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6">
        <f t="shared" si="1"/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8">
        <f t="shared" si="2"/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8">
        <f t="shared" si="3"/>
        <v>0</v>
      </c>
      <c r="AH6" s="31">
        <v>2.5</v>
      </c>
      <c r="AI6" s="17">
        <v>0</v>
      </c>
      <c r="AJ6" s="17">
        <v>0</v>
      </c>
      <c r="AK6" s="17">
        <v>0</v>
      </c>
      <c r="AL6" s="18">
        <f t="shared" si="4"/>
        <v>1.5</v>
      </c>
      <c r="AM6" s="17">
        <v>0</v>
      </c>
      <c r="AN6" s="17">
        <v>0</v>
      </c>
      <c r="AO6" s="17">
        <v>0</v>
      </c>
      <c r="AP6" s="17">
        <v>0</v>
      </c>
      <c r="AQ6" s="18">
        <f t="shared" si="5"/>
        <v>0</v>
      </c>
      <c r="AR6" s="16">
        <f t="shared" si="6"/>
        <v>1.5</v>
      </c>
      <c r="AS6" s="19">
        <v>14.2</v>
      </c>
      <c r="AT6" s="20">
        <f t="shared" si="7"/>
        <v>4.26</v>
      </c>
      <c r="AU6" s="20">
        <f t="shared" si="8"/>
        <v>39.932284102415736</v>
      </c>
      <c r="AW6" s="4"/>
      <c r="AX6" s="4"/>
      <c r="AY6" s="4"/>
    </row>
    <row r="7" spans="1:51" ht="24.95" customHeight="1" x14ac:dyDescent="0.2">
      <c r="A7" s="25" t="s">
        <v>58</v>
      </c>
      <c r="B7" s="25" t="s">
        <v>59</v>
      </c>
      <c r="C7" s="25" t="s">
        <v>100</v>
      </c>
      <c r="D7" s="26" t="s">
        <v>145</v>
      </c>
      <c r="E7" s="27" t="s">
        <v>141</v>
      </c>
      <c r="F7" s="21" t="s">
        <v>142</v>
      </c>
      <c r="G7" s="21" t="s">
        <v>143</v>
      </c>
      <c r="H7" s="28" t="s">
        <v>122</v>
      </c>
      <c r="I7" s="28" t="s">
        <v>144</v>
      </c>
      <c r="J7" s="6">
        <v>6.915</v>
      </c>
      <c r="K7" s="6">
        <v>6.915</v>
      </c>
      <c r="L7" s="23">
        <f t="shared" si="0"/>
        <v>30</v>
      </c>
      <c r="M7" s="5">
        <v>0</v>
      </c>
      <c r="N7" s="5">
        <v>0</v>
      </c>
      <c r="O7" s="16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2">
        <f t="shared" si="1"/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23">
        <f t="shared" si="2"/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23">
        <f t="shared" si="3"/>
        <v>0</v>
      </c>
      <c r="AH7" s="17">
        <v>1</v>
      </c>
      <c r="AI7" s="17">
        <v>0</v>
      </c>
      <c r="AJ7" s="17">
        <v>0</v>
      </c>
      <c r="AK7" s="17">
        <v>0</v>
      </c>
      <c r="AL7" s="23">
        <f t="shared" si="4"/>
        <v>0.6</v>
      </c>
      <c r="AM7" s="17">
        <v>0</v>
      </c>
      <c r="AN7" s="17">
        <v>0</v>
      </c>
      <c r="AO7" s="17">
        <v>0</v>
      </c>
      <c r="AP7" s="17">
        <v>0</v>
      </c>
      <c r="AQ7" s="23">
        <f t="shared" si="5"/>
        <v>0</v>
      </c>
      <c r="AR7" s="23">
        <f t="shared" si="6"/>
        <v>0.6</v>
      </c>
      <c r="AS7" s="19">
        <v>18.47</v>
      </c>
      <c r="AT7" s="24">
        <f t="shared" si="7"/>
        <v>5</v>
      </c>
      <c r="AU7" s="24">
        <f t="shared" si="8"/>
        <v>35.6</v>
      </c>
      <c r="AX7" s="4"/>
    </row>
    <row r="8" spans="1:51" s="34" customFormat="1" ht="24.95" customHeight="1" x14ac:dyDescent="0.2">
      <c r="A8" s="25" t="s">
        <v>90</v>
      </c>
      <c r="B8" s="25" t="s">
        <v>91</v>
      </c>
      <c r="C8" s="25" t="s">
        <v>116</v>
      </c>
      <c r="D8" s="33" t="s">
        <v>178</v>
      </c>
      <c r="E8" s="27" t="s">
        <v>179</v>
      </c>
      <c r="F8" s="28" t="s">
        <v>180</v>
      </c>
      <c r="G8" s="28" t="s">
        <v>181</v>
      </c>
      <c r="H8" s="28" t="s">
        <v>130</v>
      </c>
      <c r="I8" s="21" t="s">
        <v>137</v>
      </c>
      <c r="J8" s="23">
        <v>7.8129999999999997</v>
      </c>
      <c r="K8" s="23">
        <v>7.1509999999999998</v>
      </c>
      <c r="L8" s="18">
        <f t="shared" si="0"/>
        <v>32.777233953293248</v>
      </c>
      <c r="M8" s="22">
        <v>0.5</v>
      </c>
      <c r="N8" s="22">
        <v>0</v>
      </c>
      <c r="O8" s="16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6">
        <f t="shared" si="1"/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8">
        <f t="shared" si="2"/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8">
        <f t="shared" si="3"/>
        <v>0</v>
      </c>
      <c r="AH8" s="17">
        <v>0</v>
      </c>
      <c r="AI8" s="17">
        <v>0</v>
      </c>
      <c r="AJ8" s="17">
        <v>0</v>
      </c>
      <c r="AK8" s="17">
        <v>0</v>
      </c>
      <c r="AL8" s="18">
        <f t="shared" si="4"/>
        <v>0</v>
      </c>
      <c r="AM8" s="17">
        <v>0</v>
      </c>
      <c r="AN8" s="17">
        <v>0</v>
      </c>
      <c r="AO8" s="17">
        <v>0</v>
      </c>
      <c r="AP8" s="17">
        <v>0</v>
      </c>
      <c r="AQ8" s="18">
        <f t="shared" si="5"/>
        <v>0</v>
      </c>
      <c r="AR8" s="18">
        <f t="shared" si="6"/>
        <v>0</v>
      </c>
      <c r="AS8" s="19">
        <v>17.73</v>
      </c>
      <c r="AT8" s="20">
        <f t="shared" si="7"/>
        <v>5</v>
      </c>
      <c r="AU8" s="20">
        <f t="shared" si="8"/>
        <v>38.277233953293248</v>
      </c>
    </row>
    <row r="9" spans="1:51" s="34" customFormat="1" ht="24.95" customHeight="1" x14ac:dyDescent="0.2">
      <c r="A9" s="25" t="s">
        <v>78</v>
      </c>
      <c r="B9" s="25" t="s">
        <v>79</v>
      </c>
      <c r="C9" s="25" t="s">
        <v>110</v>
      </c>
      <c r="D9" s="26" t="s">
        <v>165</v>
      </c>
      <c r="E9" s="27" t="s">
        <v>166</v>
      </c>
      <c r="F9" s="21" t="s">
        <v>152</v>
      </c>
      <c r="G9" s="21" t="s">
        <v>153</v>
      </c>
      <c r="H9" s="28" t="s">
        <v>129</v>
      </c>
      <c r="I9" s="21" t="s">
        <v>137</v>
      </c>
      <c r="J9" s="23">
        <v>9.1850000000000005</v>
      </c>
      <c r="K9" s="23">
        <v>7.5410000000000004</v>
      </c>
      <c r="L9" s="18">
        <f t="shared" si="0"/>
        <v>36.540246651637716</v>
      </c>
      <c r="M9" s="22">
        <v>0</v>
      </c>
      <c r="N9" s="22">
        <v>0</v>
      </c>
      <c r="O9" s="16">
        <v>0.5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6">
        <f t="shared" si="1"/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8">
        <f t="shared" si="2"/>
        <v>0</v>
      </c>
      <c r="AB9" s="17">
        <v>0</v>
      </c>
      <c r="AC9" s="17">
        <v>0</v>
      </c>
      <c r="AD9" s="17">
        <v>1</v>
      </c>
      <c r="AE9" s="17">
        <v>0</v>
      </c>
      <c r="AF9" s="17">
        <v>0</v>
      </c>
      <c r="AG9" s="18">
        <f t="shared" si="3"/>
        <v>0.75</v>
      </c>
      <c r="AH9" s="17">
        <v>0</v>
      </c>
      <c r="AI9" s="17">
        <v>0</v>
      </c>
      <c r="AJ9" s="17">
        <v>0</v>
      </c>
      <c r="AK9" s="17">
        <v>0</v>
      </c>
      <c r="AL9" s="18">
        <f t="shared" si="4"/>
        <v>0</v>
      </c>
      <c r="AM9" s="17">
        <v>0</v>
      </c>
      <c r="AN9" s="17">
        <v>0</v>
      </c>
      <c r="AO9" s="17">
        <v>0</v>
      </c>
      <c r="AP9" s="17">
        <v>0</v>
      </c>
      <c r="AQ9" s="18">
        <f t="shared" si="5"/>
        <v>0</v>
      </c>
      <c r="AR9" s="18">
        <f t="shared" si="6"/>
        <v>0.75</v>
      </c>
      <c r="AS9" s="19">
        <v>19.350000000000001</v>
      </c>
      <c r="AT9" s="20">
        <f t="shared" si="7"/>
        <v>5</v>
      </c>
      <c r="AU9" s="20">
        <f t="shared" si="8"/>
        <v>42.790246651637716</v>
      </c>
    </row>
    <row r="10" spans="1:51" s="34" customFormat="1" ht="24.95" customHeight="1" x14ac:dyDescent="0.2">
      <c r="A10" s="25" t="s">
        <v>84</v>
      </c>
      <c r="B10" s="25" t="s">
        <v>85</v>
      </c>
      <c r="C10" s="25" t="s">
        <v>113</v>
      </c>
      <c r="D10" s="25" t="s">
        <v>171</v>
      </c>
      <c r="E10" s="27" t="s">
        <v>172</v>
      </c>
      <c r="F10" s="21" t="s">
        <v>152</v>
      </c>
      <c r="G10" s="27" t="s">
        <v>153</v>
      </c>
      <c r="H10" s="28" t="s">
        <v>129</v>
      </c>
      <c r="I10" s="28" t="s">
        <v>137</v>
      </c>
      <c r="J10" s="23">
        <v>8.7899999999999991</v>
      </c>
      <c r="K10" s="23">
        <v>7.5410000000000004</v>
      </c>
      <c r="L10" s="18">
        <f t="shared" si="0"/>
        <v>34.968837024267337</v>
      </c>
      <c r="M10" s="22">
        <v>0.5</v>
      </c>
      <c r="N10" s="22">
        <v>0</v>
      </c>
      <c r="O10" s="16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6">
        <f t="shared" si="1"/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8">
        <f t="shared" si="2"/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8">
        <f t="shared" si="3"/>
        <v>0</v>
      </c>
      <c r="AH10" s="17">
        <v>0</v>
      </c>
      <c r="AI10" s="17">
        <v>0</v>
      </c>
      <c r="AJ10" s="17">
        <v>0</v>
      </c>
      <c r="AK10" s="17">
        <v>0</v>
      </c>
      <c r="AL10" s="18">
        <f t="shared" si="4"/>
        <v>0</v>
      </c>
      <c r="AM10" s="17">
        <v>0</v>
      </c>
      <c r="AN10" s="17">
        <v>0</v>
      </c>
      <c r="AO10" s="17">
        <v>0</v>
      </c>
      <c r="AP10" s="17">
        <v>1</v>
      </c>
      <c r="AQ10" s="18">
        <f t="shared" si="5"/>
        <v>2.5000000000000001E-2</v>
      </c>
      <c r="AR10" s="18">
        <f t="shared" si="6"/>
        <v>2.5000000000000001E-2</v>
      </c>
      <c r="AS10" s="19">
        <v>5.5</v>
      </c>
      <c r="AT10" s="20">
        <f t="shared" si="7"/>
        <v>1.65</v>
      </c>
      <c r="AU10" s="20">
        <f t="shared" si="8"/>
        <v>37.143837024267334</v>
      </c>
    </row>
    <row r="11" spans="1:51" s="34" customFormat="1" ht="24.95" customHeight="1" x14ac:dyDescent="0.2">
      <c r="A11" s="25" t="s">
        <v>64</v>
      </c>
      <c r="B11" s="25" t="s">
        <v>65</v>
      </c>
      <c r="C11" s="25" t="s">
        <v>103</v>
      </c>
      <c r="D11" s="26" t="s">
        <v>150</v>
      </c>
      <c r="E11" s="27" t="s">
        <v>151</v>
      </c>
      <c r="F11" s="21" t="s">
        <v>152</v>
      </c>
      <c r="G11" s="21" t="s">
        <v>153</v>
      </c>
      <c r="H11" s="28" t="s">
        <v>124</v>
      </c>
      <c r="I11" s="21" t="s">
        <v>137</v>
      </c>
      <c r="J11" s="23">
        <v>8.7780000000000005</v>
      </c>
      <c r="K11" s="23">
        <v>7.351</v>
      </c>
      <c r="L11" s="18">
        <f t="shared" si="0"/>
        <v>35.823697456128421</v>
      </c>
      <c r="M11" s="22">
        <v>0</v>
      </c>
      <c r="N11" s="22">
        <v>0</v>
      </c>
      <c r="O11" s="16">
        <v>0.5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6">
        <f t="shared" si="1"/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8">
        <f t="shared" si="2"/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8">
        <f t="shared" si="3"/>
        <v>0</v>
      </c>
      <c r="AH11" s="17">
        <v>0</v>
      </c>
      <c r="AI11" s="17">
        <v>0</v>
      </c>
      <c r="AJ11" s="17">
        <v>0</v>
      </c>
      <c r="AK11" s="17">
        <v>0</v>
      </c>
      <c r="AL11" s="18">
        <f t="shared" si="4"/>
        <v>0</v>
      </c>
      <c r="AM11" s="17">
        <v>0</v>
      </c>
      <c r="AN11" s="17">
        <v>0</v>
      </c>
      <c r="AO11" s="17">
        <v>0</v>
      </c>
      <c r="AP11" s="17">
        <v>0</v>
      </c>
      <c r="AQ11" s="18">
        <f t="shared" si="5"/>
        <v>0</v>
      </c>
      <c r="AR11" s="18">
        <f t="shared" si="6"/>
        <v>0</v>
      </c>
      <c r="AS11" s="19">
        <v>0</v>
      </c>
      <c r="AT11" s="20">
        <f t="shared" si="7"/>
        <v>0</v>
      </c>
      <c r="AU11" s="20">
        <f t="shared" si="8"/>
        <v>36.323697456128421</v>
      </c>
    </row>
    <row r="12" spans="1:51" s="34" customFormat="1" ht="30" customHeight="1" x14ac:dyDescent="0.2">
      <c r="A12" s="25" t="s">
        <v>92</v>
      </c>
      <c r="B12" s="25" t="s">
        <v>93</v>
      </c>
      <c r="C12" s="25" t="s">
        <v>117</v>
      </c>
      <c r="D12" s="26" t="s">
        <v>182</v>
      </c>
      <c r="E12" s="27" t="s">
        <v>183</v>
      </c>
      <c r="F12" s="21" t="s">
        <v>152</v>
      </c>
      <c r="G12" s="27" t="s">
        <v>184</v>
      </c>
      <c r="H12" s="28" t="s">
        <v>131</v>
      </c>
      <c r="I12" s="28" t="s">
        <v>137</v>
      </c>
      <c r="J12" s="23">
        <v>7.6429999999999998</v>
      </c>
      <c r="K12" s="23">
        <v>7.2329999999999997</v>
      </c>
      <c r="L12" s="18">
        <f t="shared" si="0"/>
        <v>31.700539195354626</v>
      </c>
      <c r="M12" s="22">
        <v>0</v>
      </c>
      <c r="N12" s="22">
        <v>0</v>
      </c>
      <c r="O12" s="16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6">
        <f t="shared" si="1"/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8">
        <f t="shared" si="2"/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8">
        <f t="shared" si="3"/>
        <v>0</v>
      </c>
      <c r="AH12" s="17">
        <v>0</v>
      </c>
      <c r="AI12" s="17">
        <v>0</v>
      </c>
      <c r="AJ12" s="17">
        <v>0</v>
      </c>
      <c r="AK12" s="17">
        <v>0</v>
      </c>
      <c r="AL12" s="18">
        <f t="shared" si="4"/>
        <v>0</v>
      </c>
      <c r="AM12" s="17">
        <v>0</v>
      </c>
      <c r="AN12" s="17">
        <v>0</v>
      </c>
      <c r="AO12" s="17">
        <v>0</v>
      </c>
      <c r="AP12" s="17">
        <v>0</v>
      </c>
      <c r="AQ12" s="18">
        <f t="shared" si="5"/>
        <v>0</v>
      </c>
      <c r="AR12" s="18">
        <f t="shared" si="6"/>
        <v>0</v>
      </c>
      <c r="AS12" s="19">
        <v>15.3</v>
      </c>
      <c r="AT12" s="20">
        <f t="shared" si="7"/>
        <v>4.59</v>
      </c>
      <c r="AU12" s="20">
        <f t="shared" si="8"/>
        <v>36.290539195354626</v>
      </c>
    </row>
    <row r="13" spans="1:51" s="34" customFormat="1" ht="24.95" customHeight="1" x14ac:dyDescent="0.2">
      <c r="A13" s="25" t="s">
        <v>96</v>
      </c>
      <c r="B13" s="25" t="s">
        <v>97</v>
      </c>
      <c r="C13" s="25" t="s">
        <v>119</v>
      </c>
      <c r="D13" s="26" t="s">
        <v>188</v>
      </c>
      <c r="E13" s="27" t="s">
        <v>189</v>
      </c>
      <c r="F13" s="21" t="s">
        <v>152</v>
      </c>
      <c r="G13" s="27" t="s">
        <v>153</v>
      </c>
      <c r="H13" s="28" t="s">
        <v>129</v>
      </c>
      <c r="I13" s="28" t="s">
        <v>137</v>
      </c>
      <c r="J13" s="23">
        <v>8.19</v>
      </c>
      <c r="K13" s="23">
        <v>7.5410000000000004</v>
      </c>
      <c r="L13" s="23">
        <f t="shared" si="0"/>
        <v>32.581885691552841</v>
      </c>
      <c r="M13" s="22">
        <v>0</v>
      </c>
      <c r="N13" s="22">
        <v>0</v>
      </c>
      <c r="O13" s="16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2">
        <f t="shared" si="1"/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8">
        <f t="shared" si="2"/>
        <v>0</v>
      </c>
      <c r="AB13" s="17">
        <v>0</v>
      </c>
      <c r="AC13" s="17">
        <v>0</v>
      </c>
      <c r="AD13" s="17">
        <v>1</v>
      </c>
      <c r="AE13" s="17">
        <v>0</v>
      </c>
      <c r="AF13" s="17">
        <v>0</v>
      </c>
      <c r="AG13" s="23">
        <f t="shared" si="3"/>
        <v>0.75</v>
      </c>
      <c r="AH13" s="17">
        <v>0</v>
      </c>
      <c r="AI13" s="17">
        <v>0</v>
      </c>
      <c r="AJ13" s="17">
        <v>0</v>
      </c>
      <c r="AK13" s="17">
        <v>0</v>
      </c>
      <c r="AL13" s="23">
        <f t="shared" si="4"/>
        <v>0</v>
      </c>
      <c r="AM13" s="17">
        <v>0</v>
      </c>
      <c r="AN13" s="17">
        <v>1</v>
      </c>
      <c r="AO13" s="17">
        <v>1</v>
      </c>
      <c r="AP13" s="17">
        <v>1</v>
      </c>
      <c r="AQ13" s="23">
        <f t="shared" si="5"/>
        <v>0.32500000000000007</v>
      </c>
      <c r="AR13" s="23">
        <f t="shared" si="6"/>
        <v>1.0750000000000002</v>
      </c>
      <c r="AS13" s="19">
        <v>3.8</v>
      </c>
      <c r="AT13" s="24">
        <f t="shared" si="7"/>
        <v>1.1399999999999999</v>
      </c>
      <c r="AU13" s="24">
        <f t="shared" si="8"/>
        <v>34.796885691552845</v>
      </c>
    </row>
    <row r="14" spans="1:51" s="34" customFormat="1" ht="24.95" customHeight="1" x14ac:dyDescent="0.2">
      <c r="A14" s="25" t="s">
        <v>72</v>
      </c>
      <c r="B14" s="25" t="s">
        <v>73</v>
      </c>
      <c r="C14" s="25" t="s">
        <v>107</v>
      </c>
      <c r="D14" s="26" t="s">
        <v>160</v>
      </c>
      <c r="E14" s="27" t="s">
        <v>161</v>
      </c>
      <c r="F14" s="21" t="s">
        <v>135</v>
      </c>
      <c r="G14" s="21" t="s">
        <v>136</v>
      </c>
      <c r="H14" s="28" t="s">
        <v>127</v>
      </c>
      <c r="I14" s="28" t="s">
        <v>137</v>
      </c>
      <c r="J14" s="23">
        <v>9.3650000000000002</v>
      </c>
      <c r="K14" s="23">
        <v>7.7309999999999999</v>
      </c>
      <c r="L14" s="18">
        <f t="shared" si="0"/>
        <v>36.340706247574701</v>
      </c>
      <c r="M14" s="22">
        <v>0.5</v>
      </c>
      <c r="N14" s="22">
        <v>0.5</v>
      </c>
      <c r="O14" s="16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6">
        <f t="shared" si="1"/>
        <v>0</v>
      </c>
      <c r="V14" s="17">
        <v>0</v>
      </c>
      <c r="W14" s="17">
        <v>0</v>
      </c>
      <c r="X14" s="17">
        <v>3</v>
      </c>
      <c r="Y14" s="17">
        <v>0</v>
      </c>
      <c r="Z14" s="17">
        <v>0</v>
      </c>
      <c r="AA14" s="18">
        <f t="shared" si="2"/>
        <v>2.25</v>
      </c>
      <c r="AB14" s="17">
        <v>0</v>
      </c>
      <c r="AC14" s="17">
        <v>0</v>
      </c>
      <c r="AD14" s="17">
        <v>0</v>
      </c>
      <c r="AE14" s="17">
        <v>0</v>
      </c>
      <c r="AF14" s="17">
        <v>9</v>
      </c>
      <c r="AG14" s="18">
        <f t="shared" si="3"/>
        <v>0.84599999999999997</v>
      </c>
      <c r="AH14" s="17">
        <v>3</v>
      </c>
      <c r="AI14" s="17">
        <v>4</v>
      </c>
      <c r="AJ14" s="17">
        <v>1</v>
      </c>
      <c r="AK14" s="17">
        <v>3</v>
      </c>
      <c r="AL14" s="18">
        <f t="shared" si="4"/>
        <v>3.75</v>
      </c>
      <c r="AM14" s="17">
        <v>0</v>
      </c>
      <c r="AN14" s="17">
        <v>0</v>
      </c>
      <c r="AO14" s="17">
        <v>0</v>
      </c>
      <c r="AP14" s="17">
        <v>0</v>
      </c>
      <c r="AQ14" s="18">
        <f t="shared" si="5"/>
        <v>0</v>
      </c>
      <c r="AR14" s="18">
        <f t="shared" si="6"/>
        <v>6.8460000000000001</v>
      </c>
      <c r="AS14" s="19">
        <v>13.5</v>
      </c>
      <c r="AT14" s="20">
        <f t="shared" si="7"/>
        <v>4.05</v>
      </c>
      <c r="AU14" s="20">
        <f t="shared" si="8"/>
        <v>48.236706247574702</v>
      </c>
    </row>
    <row r="15" spans="1:51" s="34" customFormat="1" ht="24.95" customHeight="1" x14ac:dyDescent="0.2">
      <c r="A15" s="25" t="s">
        <v>54</v>
      </c>
      <c r="B15" s="25" t="s">
        <v>55</v>
      </c>
      <c r="C15" s="25" t="s">
        <v>98</v>
      </c>
      <c r="D15" s="26" t="s">
        <v>133</v>
      </c>
      <c r="E15" s="27" t="s">
        <v>134</v>
      </c>
      <c r="F15" s="21" t="s">
        <v>135</v>
      </c>
      <c r="G15" s="27" t="s">
        <v>136</v>
      </c>
      <c r="H15" s="28" t="s">
        <v>120</v>
      </c>
      <c r="I15" s="28" t="s">
        <v>137</v>
      </c>
      <c r="J15" s="23">
        <v>9.1180000000000003</v>
      </c>
      <c r="K15" s="23">
        <v>7.4009999999999998</v>
      </c>
      <c r="L15" s="18">
        <f t="shared" si="0"/>
        <v>36.95987028779895</v>
      </c>
      <c r="M15" s="22">
        <v>0.5</v>
      </c>
      <c r="N15" s="22">
        <v>0.5</v>
      </c>
      <c r="O15" s="16">
        <v>0.5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6">
        <f t="shared" si="1"/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8">
        <f t="shared" si="2"/>
        <v>0</v>
      </c>
      <c r="AB15" s="17">
        <v>0</v>
      </c>
      <c r="AC15" s="17">
        <v>1</v>
      </c>
      <c r="AD15" s="17">
        <v>0</v>
      </c>
      <c r="AE15" s="17">
        <v>0</v>
      </c>
      <c r="AF15" s="17">
        <v>0</v>
      </c>
      <c r="AG15" s="18">
        <f t="shared" si="3"/>
        <v>1.125</v>
      </c>
      <c r="AH15" s="17">
        <v>0</v>
      </c>
      <c r="AI15" s="17">
        <v>0</v>
      </c>
      <c r="AJ15" s="17">
        <v>0</v>
      </c>
      <c r="AK15" s="17">
        <v>0</v>
      </c>
      <c r="AL15" s="18">
        <f t="shared" si="4"/>
        <v>0</v>
      </c>
      <c r="AM15" s="17">
        <v>0</v>
      </c>
      <c r="AN15" s="17">
        <v>0</v>
      </c>
      <c r="AO15" s="17">
        <v>0</v>
      </c>
      <c r="AP15" s="17">
        <v>5</v>
      </c>
      <c r="AQ15" s="18">
        <f t="shared" si="5"/>
        <v>0.125</v>
      </c>
      <c r="AR15" s="16">
        <f t="shared" si="6"/>
        <v>1.25</v>
      </c>
      <c r="AS15" s="19">
        <v>25.97</v>
      </c>
      <c r="AT15" s="20">
        <f t="shared" si="7"/>
        <v>5</v>
      </c>
      <c r="AU15" s="20">
        <f t="shared" si="8"/>
        <v>44.70987028779895</v>
      </c>
    </row>
    <row r="16" spans="1:51" s="34" customFormat="1" ht="24.95" customHeight="1" x14ac:dyDescent="0.2">
      <c r="A16" s="25" t="s">
        <v>68</v>
      </c>
      <c r="B16" s="25" t="s">
        <v>69</v>
      </c>
      <c r="C16" s="25" t="s">
        <v>105</v>
      </c>
      <c r="D16" s="26" t="s">
        <v>155</v>
      </c>
      <c r="E16" s="27" t="s">
        <v>156</v>
      </c>
      <c r="F16" s="21" t="s">
        <v>135</v>
      </c>
      <c r="G16" s="27" t="s">
        <v>157</v>
      </c>
      <c r="H16" s="28" t="s">
        <v>125</v>
      </c>
      <c r="I16" s="28" t="s">
        <v>137</v>
      </c>
      <c r="J16" s="23">
        <v>8.7620000000000005</v>
      </c>
      <c r="K16" s="23">
        <v>6.7709999999999999</v>
      </c>
      <c r="L16" s="18">
        <f t="shared" si="0"/>
        <v>38.82144439521489</v>
      </c>
      <c r="M16" s="22">
        <v>0</v>
      </c>
      <c r="N16" s="22">
        <v>0.5</v>
      </c>
      <c r="O16" s="16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6">
        <f t="shared" si="1"/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8">
        <f t="shared" si="2"/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8">
        <f t="shared" si="3"/>
        <v>0</v>
      </c>
      <c r="AH16" s="17">
        <v>0</v>
      </c>
      <c r="AI16" s="17">
        <v>0</v>
      </c>
      <c r="AJ16" s="17">
        <v>0</v>
      </c>
      <c r="AK16" s="17">
        <v>0</v>
      </c>
      <c r="AL16" s="18">
        <f t="shared" si="4"/>
        <v>0</v>
      </c>
      <c r="AM16" s="17">
        <v>0</v>
      </c>
      <c r="AN16" s="17">
        <v>0</v>
      </c>
      <c r="AO16" s="17">
        <v>0</v>
      </c>
      <c r="AP16" s="17">
        <v>0</v>
      </c>
      <c r="AQ16" s="18">
        <f t="shared" si="5"/>
        <v>0</v>
      </c>
      <c r="AR16" s="16">
        <f t="shared" si="6"/>
        <v>0</v>
      </c>
      <c r="AS16" s="19">
        <v>20.8</v>
      </c>
      <c r="AT16" s="20">
        <f t="shared" si="7"/>
        <v>5</v>
      </c>
      <c r="AU16" s="20">
        <f t="shared" si="8"/>
        <v>44.32144439521489</v>
      </c>
    </row>
    <row r="17" spans="1:47" s="34" customFormat="1" ht="24.95" customHeight="1" x14ac:dyDescent="0.2">
      <c r="A17" s="25" t="s">
        <v>86</v>
      </c>
      <c r="B17" s="25" t="s">
        <v>87</v>
      </c>
      <c r="C17" s="25" t="s">
        <v>114</v>
      </c>
      <c r="D17" s="26" t="s">
        <v>173</v>
      </c>
      <c r="E17" s="27" t="s">
        <v>174</v>
      </c>
      <c r="F17" s="21" t="s">
        <v>135</v>
      </c>
      <c r="G17" s="27" t="s">
        <v>136</v>
      </c>
      <c r="H17" s="28" t="s">
        <v>126</v>
      </c>
      <c r="I17" s="28" t="s">
        <v>137</v>
      </c>
      <c r="J17" s="23">
        <v>9.2929999999999993</v>
      </c>
      <c r="K17" s="23">
        <v>8.2270000000000003</v>
      </c>
      <c r="L17" s="18">
        <f t="shared" si="0"/>
        <v>33.887200680685538</v>
      </c>
      <c r="M17" s="22">
        <v>0.5</v>
      </c>
      <c r="N17" s="22">
        <v>0.5</v>
      </c>
      <c r="O17" s="16">
        <v>0.5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6">
        <f t="shared" si="1"/>
        <v>0</v>
      </c>
      <c r="V17" s="17">
        <v>0</v>
      </c>
      <c r="W17" s="17">
        <v>0</v>
      </c>
      <c r="X17" s="17">
        <v>0</v>
      </c>
      <c r="Y17" s="17">
        <v>0</v>
      </c>
      <c r="Z17" s="32">
        <v>3.3330000000000002</v>
      </c>
      <c r="AA17" s="18">
        <f t="shared" si="2"/>
        <v>0.31330200000000002</v>
      </c>
      <c r="AB17" s="17">
        <v>0</v>
      </c>
      <c r="AC17" s="17">
        <v>0</v>
      </c>
      <c r="AD17" s="17">
        <v>0</v>
      </c>
      <c r="AE17" s="17">
        <v>1</v>
      </c>
      <c r="AF17" s="17">
        <v>1</v>
      </c>
      <c r="AG17" s="18">
        <f t="shared" si="3"/>
        <v>0.46899999999999997</v>
      </c>
      <c r="AH17" s="17">
        <v>0</v>
      </c>
      <c r="AI17" s="17">
        <v>0</v>
      </c>
      <c r="AJ17" s="17">
        <v>0</v>
      </c>
      <c r="AK17" s="17">
        <v>0</v>
      </c>
      <c r="AL17" s="18">
        <f t="shared" si="4"/>
        <v>0</v>
      </c>
      <c r="AM17" s="17">
        <v>0</v>
      </c>
      <c r="AN17" s="17">
        <v>0</v>
      </c>
      <c r="AO17" s="17">
        <v>1</v>
      </c>
      <c r="AP17" s="17">
        <v>90</v>
      </c>
      <c r="AQ17" s="18">
        <f t="shared" si="5"/>
        <v>2.35</v>
      </c>
      <c r="AR17" s="18">
        <f t="shared" si="6"/>
        <v>3.1323020000000001</v>
      </c>
      <c r="AS17" s="19">
        <v>14.5</v>
      </c>
      <c r="AT17" s="20">
        <f t="shared" si="7"/>
        <v>4.3499999999999996</v>
      </c>
      <c r="AU17" s="20">
        <f t="shared" si="8"/>
        <v>42.869502680685542</v>
      </c>
    </row>
    <row r="18" spans="1:47" s="34" customFormat="1" ht="24.95" customHeight="1" x14ac:dyDescent="0.2">
      <c r="A18" s="25" t="s">
        <v>56</v>
      </c>
      <c r="B18" s="25" t="s">
        <v>57</v>
      </c>
      <c r="C18" s="25" t="s">
        <v>99</v>
      </c>
      <c r="D18" s="26" t="s">
        <v>138</v>
      </c>
      <c r="E18" s="27" t="s">
        <v>139</v>
      </c>
      <c r="F18" s="21" t="s">
        <v>135</v>
      </c>
      <c r="G18" s="21" t="s">
        <v>140</v>
      </c>
      <c r="H18" s="28" t="s">
        <v>121</v>
      </c>
      <c r="I18" s="21" t="s">
        <v>137</v>
      </c>
      <c r="J18" s="23">
        <v>9.0519999999999996</v>
      </c>
      <c r="K18" s="23">
        <v>7.88</v>
      </c>
      <c r="L18" s="23">
        <f t="shared" si="0"/>
        <v>34.461928934010146</v>
      </c>
      <c r="M18" s="22">
        <v>0</v>
      </c>
      <c r="N18" s="22">
        <v>0</v>
      </c>
      <c r="O18" s="16">
        <v>0.5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22">
        <f t="shared" si="1"/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8">
        <f t="shared" si="2"/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3</v>
      </c>
      <c r="AG18" s="23">
        <f t="shared" si="3"/>
        <v>0.28200000000000003</v>
      </c>
      <c r="AH18" s="30">
        <v>3</v>
      </c>
      <c r="AI18" s="17">
        <v>0</v>
      </c>
      <c r="AJ18" s="17">
        <v>0</v>
      </c>
      <c r="AK18" s="17">
        <v>6</v>
      </c>
      <c r="AL18" s="23">
        <f t="shared" si="4"/>
        <v>2.0999999999999996</v>
      </c>
      <c r="AM18" s="17">
        <v>0</v>
      </c>
      <c r="AN18" s="17">
        <v>0</v>
      </c>
      <c r="AO18" s="17">
        <v>0</v>
      </c>
      <c r="AP18" s="17">
        <v>2</v>
      </c>
      <c r="AQ18" s="23">
        <f t="shared" si="5"/>
        <v>0.05</v>
      </c>
      <c r="AR18" s="23">
        <f t="shared" si="6"/>
        <v>2.4319999999999995</v>
      </c>
      <c r="AS18" s="19">
        <v>18.100000000000001</v>
      </c>
      <c r="AT18" s="24">
        <f t="shared" si="7"/>
        <v>5</v>
      </c>
      <c r="AU18" s="24">
        <f t="shared" si="8"/>
        <v>42.393928934010148</v>
      </c>
    </row>
    <row r="19" spans="1:47" s="34" customFormat="1" ht="24.95" customHeight="1" x14ac:dyDescent="0.2">
      <c r="A19" s="25" t="s">
        <v>76</v>
      </c>
      <c r="B19" s="25" t="s">
        <v>77</v>
      </c>
      <c r="C19" s="25" t="s">
        <v>109</v>
      </c>
      <c r="D19" s="26" t="s">
        <v>163</v>
      </c>
      <c r="E19" s="27" t="s">
        <v>164</v>
      </c>
      <c r="F19" s="27" t="s">
        <v>135</v>
      </c>
      <c r="G19" s="21" t="s">
        <v>140</v>
      </c>
      <c r="H19" s="28" t="s">
        <v>128</v>
      </c>
      <c r="I19" s="28" t="s">
        <v>137</v>
      </c>
      <c r="J19" s="23">
        <v>9.1929999999999996</v>
      </c>
      <c r="K19" s="23">
        <v>7.8810000000000002</v>
      </c>
      <c r="L19" s="18">
        <f t="shared" si="0"/>
        <v>34.994290064712601</v>
      </c>
      <c r="M19" s="22">
        <v>0.5</v>
      </c>
      <c r="N19" s="22">
        <v>0</v>
      </c>
      <c r="O19" s="16">
        <v>0.5</v>
      </c>
      <c r="P19" s="17">
        <v>0</v>
      </c>
      <c r="Q19" s="17">
        <v>0</v>
      </c>
      <c r="R19" s="17">
        <v>1</v>
      </c>
      <c r="S19" s="17">
        <v>0</v>
      </c>
      <c r="T19" s="17">
        <v>0</v>
      </c>
      <c r="U19" s="16">
        <f t="shared" si="1"/>
        <v>1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8">
        <f t="shared" si="2"/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8">
        <f t="shared" si="3"/>
        <v>0</v>
      </c>
      <c r="AH19" s="17">
        <v>0</v>
      </c>
      <c r="AI19" s="17">
        <v>0</v>
      </c>
      <c r="AJ19" s="17">
        <v>0</v>
      </c>
      <c r="AK19" s="17">
        <v>0</v>
      </c>
      <c r="AL19" s="18">
        <f t="shared" si="4"/>
        <v>0</v>
      </c>
      <c r="AM19" s="17">
        <v>0</v>
      </c>
      <c r="AN19" s="17">
        <v>0</v>
      </c>
      <c r="AO19" s="17">
        <v>0</v>
      </c>
      <c r="AP19" s="17">
        <v>12</v>
      </c>
      <c r="AQ19" s="18">
        <f t="shared" si="5"/>
        <v>0.30000000000000004</v>
      </c>
      <c r="AR19" s="18">
        <f t="shared" si="6"/>
        <v>1.3</v>
      </c>
      <c r="AS19" s="19">
        <v>26</v>
      </c>
      <c r="AT19" s="20">
        <f t="shared" si="7"/>
        <v>5</v>
      </c>
      <c r="AU19" s="20">
        <f t="shared" si="8"/>
        <v>42.294290064712598</v>
      </c>
    </row>
    <row r="20" spans="1:47" s="34" customFormat="1" ht="24.95" customHeight="1" x14ac:dyDescent="0.2">
      <c r="A20" s="25" t="s">
        <v>80</v>
      </c>
      <c r="B20" s="25" t="s">
        <v>81</v>
      </c>
      <c r="C20" s="25" t="s">
        <v>111</v>
      </c>
      <c r="D20" s="26" t="s">
        <v>168</v>
      </c>
      <c r="E20" s="27" t="s">
        <v>162</v>
      </c>
      <c r="F20" s="21" t="s">
        <v>135</v>
      </c>
      <c r="G20" s="27" t="s">
        <v>140</v>
      </c>
      <c r="H20" s="28" t="s">
        <v>123</v>
      </c>
      <c r="I20" s="28" t="s">
        <v>137</v>
      </c>
      <c r="J20" s="23">
        <v>8.8320000000000007</v>
      </c>
      <c r="K20" s="23">
        <v>7.8520000000000003</v>
      </c>
      <c r="L20" s="18">
        <f t="shared" si="0"/>
        <v>33.744268976057057</v>
      </c>
      <c r="M20" s="22">
        <v>0</v>
      </c>
      <c r="N20" s="22">
        <v>0</v>
      </c>
      <c r="O20" s="16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6">
        <f t="shared" si="1"/>
        <v>0</v>
      </c>
      <c r="V20" s="17">
        <v>0</v>
      </c>
      <c r="W20" s="32">
        <v>1.333</v>
      </c>
      <c r="X20" s="17">
        <v>0</v>
      </c>
      <c r="Y20" s="17">
        <v>0</v>
      </c>
      <c r="Z20" s="17">
        <v>1</v>
      </c>
      <c r="AA20" s="18">
        <f t="shared" si="2"/>
        <v>1.5936250000000001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8">
        <f t="shared" si="3"/>
        <v>0</v>
      </c>
      <c r="AH20" s="17">
        <v>0</v>
      </c>
      <c r="AI20" s="17">
        <v>0</v>
      </c>
      <c r="AJ20" s="17">
        <v>0</v>
      </c>
      <c r="AK20" s="17">
        <v>1</v>
      </c>
      <c r="AL20" s="18">
        <f t="shared" si="4"/>
        <v>0.05</v>
      </c>
      <c r="AM20" s="17">
        <v>0</v>
      </c>
      <c r="AN20" s="17">
        <v>0</v>
      </c>
      <c r="AO20" s="17">
        <v>0</v>
      </c>
      <c r="AP20" s="17">
        <v>10</v>
      </c>
      <c r="AQ20" s="18">
        <f t="shared" si="5"/>
        <v>0.25</v>
      </c>
      <c r="AR20" s="16">
        <f t="shared" si="6"/>
        <v>1.8936250000000001</v>
      </c>
      <c r="AS20" s="19">
        <v>30.2</v>
      </c>
      <c r="AT20" s="20">
        <f t="shared" si="7"/>
        <v>5</v>
      </c>
      <c r="AU20" s="20">
        <f t="shared" si="8"/>
        <v>40.637893976057057</v>
      </c>
    </row>
    <row r="21" spans="1:47" s="34" customFormat="1" ht="24.95" customHeight="1" x14ac:dyDescent="0.2">
      <c r="A21" s="25" t="s">
        <v>74</v>
      </c>
      <c r="B21" s="25" t="s">
        <v>75</v>
      </c>
      <c r="C21" s="25" t="s">
        <v>108</v>
      </c>
      <c r="D21" s="26" t="s">
        <v>167</v>
      </c>
      <c r="E21" s="27" t="s">
        <v>162</v>
      </c>
      <c r="F21" s="21" t="s">
        <v>135</v>
      </c>
      <c r="G21" s="27" t="s">
        <v>140</v>
      </c>
      <c r="H21" s="28" t="s">
        <v>128</v>
      </c>
      <c r="I21" s="28" t="s">
        <v>137</v>
      </c>
      <c r="J21" s="23">
        <v>9.048</v>
      </c>
      <c r="K21" s="23">
        <v>7.8810000000000002</v>
      </c>
      <c r="L21" s="18">
        <f t="shared" si="0"/>
        <v>34.442329653597255</v>
      </c>
      <c r="M21" s="22">
        <v>0.5</v>
      </c>
      <c r="N21" s="22">
        <v>0</v>
      </c>
      <c r="O21" s="16">
        <v>0.5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6">
        <f t="shared" si="1"/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8">
        <f t="shared" si="2"/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8">
        <f t="shared" si="3"/>
        <v>0</v>
      </c>
      <c r="AH21" s="17">
        <v>0</v>
      </c>
      <c r="AI21" s="17">
        <v>0</v>
      </c>
      <c r="AJ21" s="17">
        <v>0</v>
      </c>
      <c r="AK21" s="17">
        <v>0</v>
      </c>
      <c r="AL21" s="18">
        <f t="shared" si="4"/>
        <v>0</v>
      </c>
      <c r="AM21" s="17">
        <v>0</v>
      </c>
      <c r="AN21" s="17">
        <v>0</v>
      </c>
      <c r="AO21" s="17">
        <v>0</v>
      </c>
      <c r="AP21" s="17">
        <v>0</v>
      </c>
      <c r="AQ21" s="18">
        <f t="shared" si="5"/>
        <v>0</v>
      </c>
      <c r="AR21" s="18">
        <f t="shared" si="6"/>
        <v>0</v>
      </c>
      <c r="AS21" s="19">
        <v>30.2</v>
      </c>
      <c r="AT21" s="20">
        <f t="shared" si="7"/>
        <v>5</v>
      </c>
      <c r="AU21" s="20">
        <f t="shared" si="8"/>
        <v>40.442329653597255</v>
      </c>
    </row>
    <row r="22" spans="1:47" s="34" customFormat="1" ht="24.95" customHeight="1" x14ac:dyDescent="0.2">
      <c r="A22" s="25" t="s">
        <v>66</v>
      </c>
      <c r="B22" s="25" t="s">
        <v>67</v>
      </c>
      <c r="C22" s="25" t="s">
        <v>104</v>
      </c>
      <c r="D22" s="26" t="s">
        <v>154</v>
      </c>
      <c r="E22" s="27" t="s">
        <v>149</v>
      </c>
      <c r="F22" s="21" t="s">
        <v>135</v>
      </c>
      <c r="G22" s="27" t="s">
        <v>136</v>
      </c>
      <c r="H22" s="28" t="s">
        <v>120</v>
      </c>
      <c r="I22" s="28" t="s">
        <v>137</v>
      </c>
      <c r="J22" s="23">
        <v>8.1280000000000001</v>
      </c>
      <c r="K22" s="23">
        <v>7.4009999999999998</v>
      </c>
      <c r="L22" s="18">
        <f t="shared" si="0"/>
        <v>32.946899067693558</v>
      </c>
      <c r="M22" s="22">
        <v>0</v>
      </c>
      <c r="N22" s="22">
        <v>0</v>
      </c>
      <c r="O22" s="16">
        <v>0.5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6">
        <f t="shared" si="1"/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8">
        <f t="shared" si="2"/>
        <v>0</v>
      </c>
      <c r="AB22" s="17">
        <v>1</v>
      </c>
      <c r="AC22" s="17">
        <v>0</v>
      </c>
      <c r="AD22" s="17">
        <v>0</v>
      </c>
      <c r="AE22" s="17">
        <v>0</v>
      </c>
      <c r="AF22" s="17">
        <v>0</v>
      </c>
      <c r="AG22" s="18">
        <f t="shared" si="3"/>
        <v>1.5</v>
      </c>
      <c r="AH22" s="17">
        <v>0</v>
      </c>
      <c r="AI22" s="17">
        <v>0</v>
      </c>
      <c r="AJ22" s="17">
        <v>0</v>
      </c>
      <c r="AK22" s="17">
        <v>0</v>
      </c>
      <c r="AL22" s="18">
        <f t="shared" si="4"/>
        <v>0</v>
      </c>
      <c r="AM22" s="17">
        <v>0</v>
      </c>
      <c r="AN22" s="17">
        <v>0</v>
      </c>
      <c r="AO22" s="17">
        <v>0</v>
      </c>
      <c r="AP22" s="17">
        <v>10</v>
      </c>
      <c r="AQ22" s="18">
        <f t="shared" si="5"/>
        <v>0.25</v>
      </c>
      <c r="AR22" s="18">
        <f t="shared" si="6"/>
        <v>1.75</v>
      </c>
      <c r="AS22" s="19">
        <v>22.53</v>
      </c>
      <c r="AT22" s="20">
        <f t="shared" si="7"/>
        <v>5</v>
      </c>
      <c r="AU22" s="20">
        <f t="shared" si="8"/>
        <v>40.196899067693558</v>
      </c>
    </row>
    <row r="23" spans="1:47" s="34" customFormat="1" ht="24.95" customHeight="1" x14ac:dyDescent="0.2">
      <c r="A23" s="25" t="s">
        <v>82</v>
      </c>
      <c r="B23" s="25" t="s">
        <v>83</v>
      </c>
      <c r="C23" s="25" t="s">
        <v>112</v>
      </c>
      <c r="D23" s="26" t="s">
        <v>169</v>
      </c>
      <c r="E23" s="27" t="s">
        <v>170</v>
      </c>
      <c r="F23" s="21" t="s">
        <v>135</v>
      </c>
      <c r="G23" s="21" t="s">
        <v>140</v>
      </c>
      <c r="H23" s="28" t="s">
        <v>121</v>
      </c>
      <c r="I23" s="21" t="s">
        <v>137</v>
      </c>
      <c r="J23" s="23">
        <v>9.1910000000000007</v>
      </c>
      <c r="K23" s="23">
        <v>7.88</v>
      </c>
      <c r="L23" s="23">
        <f t="shared" si="0"/>
        <v>34.991116751269033</v>
      </c>
      <c r="M23" s="22">
        <v>0.5</v>
      </c>
      <c r="N23" s="22">
        <v>0</v>
      </c>
      <c r="O23" s="16">
        <v>0</v>
      </c>
      <c r="P23" s="17">
        <v>0</v>
      </c>
      <c r="Q23" s="17">
        <v>0</v>
      </c>
      <c r="R23" s="17">
        <v>0</v>
      </c>
      <c r="S23" s="17">
        <v>0</v>
      </c>
      <c r="T23" s="17">
        <v>6</v>
      </c>
      <c r="U23" s="22">
        <f t="shared" si="1"/>
        <v>0.75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8">
        <f t="shared" si="2"/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1</v>
      </c>
      <c r="AG23" s="23">
        <f t="shared" si="3"/>
        <v>9.4E-2</v>
      </c>
      <c r="AH23" s="17">
        <v>0</v>
      </c>
      <c r="AI23" s="17">
        <v>0</v>
      </c>
      <c r="AJ23" s="17">
        <v>0</v>
      </c>
      <c r="AK23" s="17">
        <v>0</v>
      </c>
      <c r="AL23" s="23">
        <f t="shared" si="4"/>
        <v>0</v>
      </c>
      <c r="AM23" s="17">
        <v>0</v>
      </c>
      <c r="AN23" s="17">
        <v>0</v>
      </c>
      <c r="AO23" s="17">
        <v>0</v>
      </c>
      <c r="AP23" s="17">
        <v>2</v>
      </c>
      <c r="AQ23" s="23">
        <f t="shared" si="5"/>
        <v>0.05</v>
      </c>
      <c r="AR23" s="23">
        <f t="shared" si="6"/>
        <v>0.89400000000000002</v>
      </c>
      <c r="AS23" s="19">
        <v>11.5</v>
      </c>
      <c r="AT23" s="24">
        <f t="shared" si="7"/>
        <v>3.4499999999999997</v>
      </c>
      <c r="AU23" s="24">
        <f t="shared" si="8"/>
        <v>39.835116751269034</v>
      </c>
    </row>
    <row r="24" spans="1:47" s="34" customFormat="1" ht="24.95" customHeight="1" x14ac:dyDescent="0.2">
      <c r="A24" s="25" t="s">
        <v>62</v>
      </c>
      <c r="B24" s="25" t="s">
        <v>63</v>
      </c>
      <c r="C24" s="25" t="s">
        <v>102</v>
      </c>
      <c r="D24" s="26" t="s">
        <v>148</v>
      </c>
      <c r="E24" s="27" t="s">
        <v>149</v>
      </c>
      <c r="F24" s="21" t="s">
        <v>135</v>
      </c>
      <c r="G24" s="27" t="s">
        <v>136</v>
      </c>
      <c r="H24" s="28" t="s">
        <v>120</v>
      </c>
      <c r="I24" s="28" t="s">
        <v>137</v>
      </c>
      <c r="J24" s="23">
        <v>7.923</v>
      </c>
      <c r="K24" s="23">
        <v>7.4013</v>
      </c>
      <c r="L24" s="18">
        <f t="shared" si="0"/>
        <v>32.114628511207492</v>
      </c>
      <c r="M24" s="22">
        <v>0</v>
      </c>
      <c r="N24" s="22">
        <v>0</v>
      </c>
      <c r="O24" s="16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6">
        <f t="shared" si="1"/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8">
        <f t="shared" si="2"/>
        <v>0</v>
      </c>
      <c r="AB24" s="17">
        <v>0</v>
      </c>
      <c r="AC24" s="17">
        <v>1</v>
      </c>
      <c r="AD24" s="17">
        <v>0</v>
      </c>
      <c r="AE24" s="17">
        <v>0</v>
      </c>
      <c r="AF24" s="17">
        <v>0</v>
      </c>
      <c r="AG24" s="18">
        <f t="shared" si="3"/>
        <v>1.125</v>
      </c>
      <c r="AH24" s="17">
        <v>0</v>
      </c>
      <c r="AI24" s="17">
        <v>0</v>
      </c>
      <c r="AJ24" s="17">
        <v>0</v>
      </c>
      <c r="AK24" s="17">
        <v>0</v>
      </c>
      <c r="AL24" s="18">
        <f t="shared" si="4"/>
        <v>0</v>
      </c>
      <c r="AM24" s="17">
        <v>0</v>
      </c>
      <c r="AN24" s="17">
        <v>0</v>
      </c>
      <c r="AO24" s="17">
        <v>2</v>
      </c>
      <c r="AP24" s="17">
        <v>0</v>
      </c>
      <c r="AQ24" s="18">
        <f t="shared" si="5"/>
        <v>0.2</v>
      </c>
      <c r="AR24" s="18">
        <f t="shared" si="6"/>
        <v>1.325</v>
      </c>
      <c r="AS24" s="19">
        <v>22.53</v>
      </c>
      <c r="AT24" s="20">
        <f t="shared" si="7"/>
        <v>5</v>
      </c>
      <c r="AU24" s="20">
        <f t="shared" si="8"/>
        <v>38.439628511207495</v>
      </c>
    </row>
    <row r="25" spans="1:47" s="34" customFormat="1" ht="24.95" customHeight="1" x14ac:dyDescent="0.2">
      <c r="A25" s="25" t="s">
        <v>70</v>
      </c>
      <c r="B25" s="25" t="s">
        <v>71</v>
      </c>
      <c r="C25" s="25" t="s">
        <v>106</v>
      </c>
      <c r="D25" s="26" t="s">
        <v>158</v>
      </c>
      <c r="E25" s="27" t="s">
        <v>159</v>
      </c>
      <c r="F25" s="21" t="s">
        <v>135</v>
      </c>
      <c r="G25" s="27" t="s">
        <v>136</v>
      </c>
      <c r="H25" s="28" t="s">
        <v>126</v>
      </c>
      <c r="I25" s="28" t="s">
        <v>137</v>
      </c>
      <c r="J25" s="23">
        <v>8.69</v>
      </c>
      <c r="K25" s="23">
        <v>8.2270000000000003</v>
      </c>
      <c r="L25" s="23">
        <f t="shared" si="0"/>
        <v>31.688343259997566</v>
      </c>
      <c r="M25" s="22">
        <v>0</v>
      </c>
      <c r="N25" s="22">
        <v>0</v>
      </c>
      <c r="O25" s="16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22">
        <f t="shared" si="1"/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8">
        <f t="shared" si="2"/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23">
        <f t="shared" si="3"/>
        <v>0</v>
      </c>
      <c r="AH25" s="17">
        <v>0</v>
      </c>
      <c r="AI25" s="17">
        <v>0</v>
      </c>
      <c r="AJ25" s="17">
        <v>0</v>
      </c>
      <c r="AK25" s="17">
        <v>0</v>
      </c>
      <c r="AL25" s="23">
        <f t="shared" si="4"/>
        <v>0</v>
      </c>
      <c r="AM25" s="17">
        <v>0</v>
      </c>
      <c r="AN25" s="17">
        <v>0</v>
      </c>
      <c r="AO25" s="17">
        <v>0</v>
      </c>
      <c r="AP25" s="17">
        <v>25</v>
      </c>
      <c r="AQ25" s="23">
        <f t="shared" si="5"/>
        <v>0.625</v>
      </c>
      <c r="AR25" s="22">
        <f t="shared" si="6"/>
        <v>0.625</v>
      </c>
      <c r="AS25" s="19">
        <v>14.5</v>
      </c>
      <c r="AT25" s="24">
        <f t="shared" si="7"/>
        <v>4.3499999999999996</v>
      </c>
      <c r="AU25" s="24">
        <f t="shared" si="8"/>
        <v>36.663343259997568</v>
      </c>
    </row>
    <row r="26" spans="1:47" s="34" customFormat="1" ht="24.95" customHeight="1" x14ac:dyDescent="0.2">
      <c r="A26" s="25" t="s">
        <v>60</v>
      </c>
      <c r="B26" s="25" t="s">
        <v>61</v>
      </c>
      <c r="C26" s="25" t="s">
        <v>101</v>
      </c>
      <c r="D26" s="26" t="s">
        <v>146</v>
      </c>
      <c r="E26" s="27" t="s">
        <v>147</v>
      </c>
      <c r="F26" s="21" t="s">
        <v>135</v>
      </c>
      <c r="G26" s="21" t="s">
        <v>140</v>
      </c>
      <c r="H26" s="28" t="s">
        <v>123</v>
      </c>
      <c r="I26" s="28" t="s">
        <v>137</v>
      </c>
      <c r="J26" s="23">
        <v>8.8330000000000002</v>
      </c>
      <c r="K26" s="23">
        <v>7.8520000000000003</v>
      </c>
      <c r="L26" s="18">
        <f t="shared" si="0"/>
        <v>33.748089658685686</v>
      </c>
      <c r="M26" s="22">
        <v>0</v>
      </c>
      <c r="N26" s="22">
        <v>0</v>
      </c>
      <c r="O26" s="16">
        <v>0.5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6">
        <f t="shared" si="1"/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8">
        <f t="shared" si="2"/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8">
        <f t="shared" si="3"/>
        <v>0</v>
      </c>
      <c r="AH26" s="17">
        <v>0</v>
      </c>
      <c r="AI26" s="17">
        <v>2</v>
      </c>
      <c r="AJ26" s="17">
        <v>0</v>
      </c>
      <c r="AK26" s="17">
        <v>0</v>
      </c>
      <c r="AL26" s="18">
        <f t="shared" si="4"/>
        <v>0.8</v>
      </c>
      <c r="AM26" s="17">
        <v>0</v>
      </c>
      <c r="AN26" s="17">
        <v>0</v>
      </c>
      <c r="AO26" s="17">
        <v>0</v>
      </c>
      <c r="AP26" s="17">
        <v>0</v>
      </c>
      <c r="AQ26" s="18">
        <f t="shared" si="5"/>
        <v>0</v>
      </c>
      <c r="AR26" s="18">
        <f t="shared" si="6"/>
        <v>0.8</v>
      </c>
      <c r="AS26" s="19">
        <v>0</v>
      </c>
      <c r="AT26" s="20">
        <f t="shared" si="7"/>
        <v>0</v>
      </c>
      <c r="AU26" s="20">
        <f t="shared" si="8"/>
        <v>35.048089658685683</v>
      </c>
    </row>
  </sheetData>
  <sheetProtection algorithmName="SHA-512" hashValue="PcwAKdJ0yCQE5W6aGwBJfPewHV+kSPitAc9RmvOlilkpgFEpqllTC+rRFo4QUIwp5FU9iP9HHXS9KaujqEk5tA==" saltValue="MI6fsbnrKI18pwTvyF7MPA==" spinCount="100000" sheet="1" objects="1" scenarios="1"/>
  <mergeCells count="5">
    <mergeCell ref="P3:AR3"/>
    <mergeCell ref="J3:L3"/>
    <mergeCell ref="B1:AR1"/>
    <mergeCell ref="J2:AR2"/>
    <mergeCell ref="AS2:AT3"/>
  </mergeCells>
  <printOptions horizontalCentered="1"/>
  <pageMargins left="0.51181102362204722" right="0.27559055118110237" top="0.78740157480314965" bottom="0.62992125984251968" header="0.59055118110236227" footer="0.39370078740157483"/>
  <pageSetup paperSize="9" scale="7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provisional</vt:lpstr>
      <vt:lpstr>provisional!Print_Area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Usuario de Windows</cp:lastModifiedBy>
  <cp:lastPrinted>2015-11-11T08:43:50Z</cp:lastPrinted>
  <dcterms:created xsi:type="dcterms:W3CDTF">2015-09-16T06:48:20Z</dcterms:created>
  <dcterms:modified xsi:type="dcterms:W3CDTF">2018-11-19T06:50:55Z</dcterms:modified>
</cp:coreProperties>
</file>